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quezada\Downloads\"/>
    </mc:Choice>
  </mc:AlternateContent>
  <xr:revisionPtr revIDLastSave="0" documentId="13_ncr:1_{13590C7C-B621-4E2A-966F-3D6B9E9D9AFB}" xr6:coauthVersionLast="47" xr6:coauthVersionMax="47" xr10:uidLastSave="{00000000-0000-0000-0000-000000000000}"/>
  <bookViews>
    <workbookView showSheetTabs="0" xWindow="-108" yWindow="-108" windowWidth="23256" windowHeight="12456" xr2:uid="{A5751B14-3695-4122-8AA2-800A903F25F6}"/>
  </bookViews>
  <sheets>
    <sheet name="FR - FCPE EUR" sheetId="5" r:id="rId1"/>
  </sheets>
  <definedNames>
    <definedName name="_xlnm.Print_Area" localSheetId="0">'FR - FCPE EUR'!$A$1:$K$100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5" l="1"/>
  <c r="D27" i="5"/>
  <c r="G27" i="5" s="1"/>
  <c r="G24" i="5" s="1"/>
  <c r="I90" i="5"/>
  <c r="E15" i="5"/>
  <c r="F44" i="5" l="1"/>
  <c r="B53" i="5"/>
  <c r="E85" i="5" l="1"/>
  <c r="D77" i="5"/>
  <c r="G11" i="5" l="1"/>
  <c r="D53" i="5" l="1"/>
  <c r="F53" i="5" s="1"/>
  <c r="H53" i="5" s="1"/>
  <c r="G15" i="5"/>
  <c r="E90" i="5"/>
  <c r="E91" i="5"/>
  <c r="E92" i="5"/>
  <c r="E89" i="5"/>
  <c r="E88" i="5"/>
  <c r="E87" i="5"/>
  <c r="E86" i="5"/>
  <c r="J53" i="5" l="1"/>
  <c r="E65" i="5" s="1"/>
  <c r="G65" i="5" s="1"/>
  <c r="F86" i="5"/>
  <c r="G86" i="5" s="1"/>
  <c r="H86" i="5" s="1"/>
  <c r="F91" i="5"/>
  <c r="G91" i="5" s="1"/>
  <c r="H91" i="5" s="1"/>
  <c r="F92" i="5"/>
  <c r="G92" i="5" s="1"/>
  <c r="H92" i="5" s="1"/>
  <c r="F85" i="5"/>
  <c r="G85" i="5" s="1"/>
  <c r="H85" i="5" s="1"/>
  <c r="F87" i="5"/>
  <c r="G87" i="5" s="1"/>
  <c r="H87" i="5" s="1"/>
  <c r="F77" i="5"/>
  <c r="H77" i="5" s="1"/>
  <c r="J77" i="5" s="1"/>
  <c r="F88" i="5"/>
  <c r="G88" i="5" s="1"/>
  <c r="H88" i="5" s="1"/>
  <c r="F89" i="5"/>
  <c r="G89" i="5" s="1"/>
  <c r="H89" i="5" s="1"/>
  <c r="F90" i="5"/>
  <c r="G90" i="5" s="1"/>
  <c r="H90" i="5" s="1"/>
</calcChain>
</file>

<file path=xl/sharedStrings.xml><?xml version="1.0" encoding="utf-8"?>
<sst xmlns="http://schemas.openxmlformats.org/spreadsheetml/2006/main" count="51" uniqueCount="47">
  <si>
    <t>EUR</t>
  </si>
  <si>
    <t>SIMULA TU INVERSIÓN</t>
  </si>
  <si>
    <t>Por favor, rellene únicamente las celdas en azul turquesa.</t>
  </si>
  <si>
    <t>Ganancia total estimada</t>
  </si>
  <si>
    <t>Descuento</t>
  </si>
  <si>
    <t>Tipo de cambio:</t>
  </si>
  <si>
    <t>MXN</t>
  </si>
  <si>
    <t>Salario bruto anual (primas/bonificaciones incluidas)</t>
  </si>
  <si>
    <t>Monto máximo autorizado a invertir (1)</t>
  </si>
  <si>
    <r>
      <rPr>
        <b/>
        <u/>
        <sz val="18"/>
        <color rgb="FF000059"/>
        <rFont val="Century Gothic"/>
        <family val="2"/>
      </rPr>
      <t>Paso 2 :</t>
    </r>
    <r>
      <rPr>
        <b/>
        <sz val="18"/>
        <color rgb="FF000059"/>
        <rFont val="Century Gothic"/>
        <family val="2"/>
      </rPr>
      <t xml:space="preserve"> Ingrese la cantidad que le gustaría invertir (dentro del límite autorizado)</t>
    </r>
  </si>
  <si>
    <t>Mín. 50 € | Máximo 1/4 del salario bruto anual (dentro del límite de 50.000 €)</t>
  </si>
  <si>
    <t>Importe bruto que te gustaría invertir</t>
  </si>
  <si>
    <r>
      <rPr>
        <b/>
        <u/>
        <sz val="18"/>
        <color rgb="FF000059"/>
        <rFont val="Century Gothic"/>
        <family val="2"/>
      </rPr>
      <t>Paso 3 :</t>
    </r>
    <r>
      <rPr>
        <b/>
        <sz val="18"/>
        <color rgb="FF000059"/>
        <rFont val="Century Gothic"/>
        <family val="2"/>
      </rPr>
      <t xml:space="preserve"> Visualiza tu inversión en el momento de la suscripción</t>
    </r>
  </si>
  <si>
    <t xml:space="preserve">Cantidad invertida </t>
  </si>
  <si>
    <t>(dentro de la cantidad máxima autorizada)</t>
  </si>
  <si>
    <t xml:space="preserve">Número de acciones invertidas </t>
  </si>
  <si>
    <t>(con el precio de la acción descontado)</t>
  </si>
  <si>
    <t>Número de acciones ofrecidas</t>
  </si>
  <si>
    <t>(Acciones gratuitas) (2)</t>
  </si>
  <si>
    <t xml:space="preserve">Número total de </t>
  </si>
  <si>
    <t>acciones invertidas</t>
  </si>
  <si>
    <t>Importe total realmente</t>
  </si>
  <si>
    <t>invertido (3)</t>
  </si>
  <si>
    <t>Importe de las ventajas (descuento y acciones gratuitas) propuestas por la oferta para su inversión:</t>
  </si>
  <si>
    <r>
      <rPr>
        <b/>
        <u/>
        <sz val="18"/>
        <color rgb="FF000059"/>
        <rFont val="Century Gothic"/>
        <family val="2"/>
      </rPr>
      <t xml:space="preserve">Paso 4 : </t>
    </r>
    <r>
      <rPr>
        <b/>
        <sz val="18"/>
        <color rgb="FF000059"/>
        <rFont val="Century Gothic"/>
        <family val="2"/>
      </rPr>
      <t xml:space="preserve">Simule su inversión introduciendo un precio estimado (de la acción) al final del período de bloqueo </t>
    </r>
  </si>
  <si>
    <t>(Duración de 3 años, excepto en el caso de liberación anticipada)</t>
  </si>
  <si>
    <t>Su inversión seguirá la evolución de la cotización de las acciones de Elis, tanto al alza como a la baja. Por lo tanto, está expuesto al riesgo de pérdida de capital.</t>
  </si>
  <si>
    <t>Precio estimado de las acciones de</t>
  </si>
  <si>
    <t>Elis en la fecha de vencimiento</t>
  </si>
  <si>
    <t>Evolución de la acción en</t>
  </si>
  <si>
    <t>la fecha de vencimiento</t>
  </si>
  <si>
    <t>Valor final estimado de</t>
  </si>
  <si>
    <t>su inversión</t>
  </si>
  <si>
    <t xml:space="preserve">Ganancia total </t>
  </si>
  <si>
    <t>estimada</t>
  </si>
  <si>
    <t>Ganancia total estimada como %</t>
  </si>
  <si>
    <t>de la inversión inicial</t>
  </si>
  <si>
    <t>TABLA DE FLUCTUACIÓN DEL PRECIO DE LAS ACCIONES</t>
  </si>
  <si>
    <t>Evolución de la cotización de la acción en la fecha de vencimiento</t>
  </si>
  <si>
    <t>Precio estimado de las acciones de Elis en la fecha de vencimiento</t>
  </si>
  <si>
    <t>Valor final estimado de su inversión</t>
  </si>
  <si>
    <t>Ganancia total estimada como % de la inversión inicial</t>
  </si>
  <si>
    <r>
      <t xml:space="preserve">Tenga en cuenta: Todos los montos y ganancias potenciales </t>
    </r>
    <r>
      <rPr>
        <b/>
        <i/>
        <u/>
        <sz val="18"/>
        <color rgb="FFFF0000"/>
        <rFont val="Century Gothic"/>
        <family val="2"/>
      </rPr>
      <t>no incluyen ningún impuesto ni contribución social.</t>
    </r>
  </si>
  <si>
    <t>(2) 1 acción ofrecida por 10 acciones suscritas</t>
  </si>
  <si>
    <t>(3) calculado sobre la base del número total de acciones invertidas a precio de referencia</t>
  </si>
  <si>
    <r>
      <rPr>
        <b/>
        <u/>
        <sz val="18"/>
        <color rgb="FF000059"/>
        <rFont val="Century Gothic"/>
        <family val="2"/>
      </rPr>
      <t>Paso 1</t>
    </r>
    <r>
      <rPr>
        <b/>
        <sz val="18"/>
        <color rgb="FF000059"/>
        <rFont val="Century Gothic"/>
        <family val="2"/>
      </rPr>
      <t xml:space="preserve"> : Ingrese su salario bruto anual estimado (primas/bonificaciones incluidas) para 2025</t>
    </r>
  </si>
  <si>
    <t>(1) correspondiente al 25% del salario bruto anual estimado para 2025 (bonificaciones incluidas) dentro del límite de 50.000 € (importe máximo autorizado a invertir)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</si>
</sst>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&quot;€&quot;;[Red]\-#,##0.00\ &quot;€&quot;"/>
    <numFmt numFmtId="165" formatCode="_-* #,##0.00\ &quot;€&quot;_-;\-* #,##0.00\ &quot;€&quot;_-;_-* &quot;-&quot;??\ &quot;€&quot;_-;_-@_-"/>
    <numFmt numFmtId="166" formatCode="_([$€-2]\ * #,##0.00_);_([$€-2]\ * \(#,##0.00\);_([$€-2]\ * &quot;-&quot;??_);_(@_)"/>
    <numFmt numFmtId="167" formatCode="#,##0.00\ &quot;€&quot;"/>
    <numFmt numFmtId="168" formatCode="_-* #,##0.00\ [$€-40C]_-;\-* #,##0.00\ [$€-40C]_-;_-* &quot;-&quot;??\ [$€-40C]_-;_-@_-"/>
    <numFmt numFmtId="169" formatCode="_-* #,##0.00\ [$MXN]_-;\-* #,##0.00\ [$MXN]_-;_-* &quot;-&quot;??\ [$MXN]_-;_-@_-"/>
    <numFmt numFmtId="170" formatCode="_-* #,##0.0000\ [$MXN]_-;\-* #,##0.0000\ [$MXN]_-;_-* &quot;-&quot;??\ [$MXN]_-;_-@_-"/>
    <numFmt numFmtId="171" formatCode="#,##0.000\ &quot;€&quot;;[Red]\-#,##0.000\ &quot;€&quot;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40"/>
      <color rgb="FF000059"/>
      <name val="Century Gothic"/>
      <family val="2"/>
    </font>
    <font>
      <b/>
      <sz val="24"/>
      <color rgb="FF002060"/>
      <name val="Century Gothic"/>
      <family val="2"/>
    </font>
    <font>
      <b/>
      <sz val="22"/>
      <color rgb="FF000059"/>
      <name val="Century Gothic"/>
      <family val="2"/>
    </font>
    <font>
      <sz val="11"/>
      <color theme="1"/>
      <name val="Century Gothic"/>
      <family val="2"/>
    </font>
    <font>
      <b/>
      <sz val="16"/>
      <color rgb="FF16CBE2"/>
      <name val="Century Gothic"/>
      <family val="2"/>
    </font>
    <font>
      <i/>
      <sz val="12"/>
      <name val="Century Gothic"/>
      <family val="2"/>
    </font>
    <font>
      <i/>
      <sz val="14"/>
      <color theme="1"/>
      <name val="Century Gothic"/>
      <family val="2"/>
    </font>
    <font>
      <b/>
      <sz val="13"/>
      <color theme="1"/>
      <name val="Century Gothic"/>
      <family val="2"/>
    </font>
    <font>
      <b/>
      <i/>
      <sz val="12"/>
      <color rgb="FFFF0000"/>
      <name val="Century Gothic"/>
      <family val="2"/>
    </font>
    <font>
      <b/>
      <i/>
      <u/>
      <sz val="16"/>
      <color theme="1"/>
      <name val="Century Gothic"/>
      <family val="2"/>
    </font>
    <font>
      <b/>
      <i/>
      <sz val="12"/>
      <color theme="0"/>
      <name val="Century Gothic"/>
      <family val="2"/>
    </font>
    <font>
      <i/>
      <sz val="12"/>
      <color rgb="FFFF0000"/>
      <name val="Century Gothic"/>
      <family val="2"/>
    </font>
    <font>
      <b/>
      <i/>
      <sz val="12"/>
      <name val="Century Gothic"/>
      <family val="2"/>
    </font>
    <font>
      <i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i/>
      <sz val="11"/>
      <color theme="1"/>
      <name val="Century Gothic"/>
      <family val="2"/>
    </font>
    <font>
      <b/>
      <i/>
      <sz val="18"/>
      <color rgb="FFFF0000"/>
      <name val="Century Gothic"/>
      <family val="2"/>
    </font>
    <font>
      <b/>
      <i/>
      <u/>
      <sz val="18"/>
      <color rgb="FFFF0000"/>
      <name val="Century Gothic"/>
      <family val="2"/>
    </font>
    <font>
      <b/>
      <sz val="18"/>
      <color rgb="FF000059"/>
      <name val="Century Gothic"/>
      <family val="2"/>
    </font>
    <font>
      <b/>
      <u/>
      <sz val="18"/>
      <color rgb="FF000059"/>
      <name val="Century Gothic"/>
      <family val="2"/>
    </font>
    <font>
      <b/>
      <i/>
      <sz val="14"/>
      <color rgb="FFFF0000"/>
      <name val="Century Gothic"/>
      <family val="2"/>
    </font>
    <font>
      <b/>
      <sz val="14"/>
      <color rgb="FF000059"/>
      <name val="Century Gothic"/>
      <family val="2"/>
    </font>
    <font>
      <i/>
      <sz val="12"/>
      <color rgb="FF000059"/>
      <name val="Century Gothic"/>
      <family val="2"/>
    </font>
    <font>
      <i/>
      <sz val="14"/>
      <color rgb="FF000059"/>
      <name val="Century Gothic"/>
      <family val="2"/>
    </font>
    <font>
      <b/>
      <sz val="14"/>
      <color rgb="FF16CBE2"/>
      <name val="Century Gothic"/>
      <family val="2"/>
    </font>
    <font>
      <b/>
      <sz val="12"/>
      <color rgb="FFFF0000"/>
      <name val="Century Gothic"/>
      <family val="2"/>
    </font>
    <font>
      <i/>
      <sz val="16"/>
      <color theme="1"/>
      <name val="Century Gothic"/>
      <family val="2"/>
    </font>
    <font>
      <b/>
      <i/>
      <u/>
      <sz val="18"/>
      <color rgb="FF000059"/>
      <name val="Century Gothic"/>
      <family val="2"/>
    </font>
    <font>
      <b/>
      <u/>
      <sz val="14"/>
      <color rgb="FF000059"/>
      <name val="Century Gothic"/>
      <family val="2"/>
    </font>
    <font>
      <b/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6"/>
      <color rgb="FF000059"/>
      <name val="Century Gothic"/>
      <family val="2"/>
    </font>
    <font>
      <b/>
      <i/>
      <sz val="11"/>
      <color rgb="FFFF0000"/>
      <name val="Century Gothic"/>
      <family val="2"/>
    </font>
    <font>
      <i/>
      <sz val="16"/>
      <name val="Century Gothic"/>
      <family val="2"/>
    </font>
    <font>
      <i/>
      <sz val="11"/>
      <color rgb="FF000059"/>
      <name val="Century Gothic"/>
      <family val="2"/>
    </font>
    <font>
      <b/>
      <sz val="26"/>
      <color theme="1"/>
      <name val="Century Gothic"/>
      <family val="2"/>
    </font>
    <font>
      <sz val="11"/>
      <name val="Century Gothic"/>
      <family val="2"/>
    </font>
    <font>
      <b/>
      <sz val="26"/>
      <name val="Century Gothic"/>
      <family val="2"/>
    </font>
    <font>
      <sz val="11"/>
      <color theme="0"/>
      <name val="Century Gothic"/>
      <family val="2"/>
    </font>
    <font>
      <b/>
      <u/>
      <sz val="16"/>
      <color theme="1"/>
      <name val="Century Gothic"/>
      <family val="2"/>
    </font>
    <font>
      <b/>
      <sz val="12"/>
      <name val="Century Gothic"/>
      <family val="2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sz val="16"/>
      <color theme="0"/>
      <name val="Century Gothic"/>
      <family val="2"/>
    </font>
    <font>
      <sz val="16"/>
      <name val="Century Gothic"/>
      <family val="2"/>
    </font>
    <font>
      <u/>
      <sz val="14"/>
      <color theme="10"/>
      <name val="Century Gothic"/>
      <family val="2"/>
    </font>
    <font>
      <b/>
      <sz val="12"/>
      <color theme="0"/>
      <name val="Century Gothic"/>
      <family val="2"/>
    </font>
    <font>
      <b/>
      <sz val="20"/>
      <color rgb="FF000059"/>
      <name val="Century Gothic"/>
      <family val="2"/>
    </font>
    <font>
      <i/>
      <sz val="18"/>
      <color rgb="FF000059"/>
      <name val="Century Gothic"/>
      <family val="2"/>
    </font>
    <font>
      <b/>
      <sz val="18"/>
      <color rgb="FF16CBE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005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6CBE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5">
    <xf numFmtId="0" fontId="0" fillId="0" borderId="0" xfId="0"/>
    <xf numFmtId="9" fontId="16" fillId="0" borderId="1" xfId="3" applyFont="1" applyBorder="1" applyProtection="1"/>
    <xf numFmtId="9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7" fontId="12" fillId="0" borderId="1" xfId="3" applyNumberFormat="1" applyFont="1" applyBorder="1" applyProtection="1"/>
    <xf numFmtId="165" fontId="9" fillId="0" borderId="1" xfId="0" applyNumberFormat="1" applyFont="1" applyBorder="1"/>
    <xf numFmtId="167" fontId="9" fillId="0" borderId="1" xfId="3" applyNumberFormat="1" applyFont="1" applyBorder="1" applyProtection="1"/>
    <xf numFmtId="167" fontId="16" fillId="3" borderId="1" xfId="3" applyNumberFormat="1" applyFont="1" applyFill="1" applyBorder="1" applyProtection="1"/>
    <xf numFmtId="165" fontId="9" fillId="3" borderId="1" xfId="0" applyNumberFormat="1" applyFont="1" applyFill="1" applyBorder="1"/>
    <xf numFmtId="9" fontId="16" fillId="3" borderId="1" xfId="3" applyFont="1" applyFill="1" applyBorder="1" applyProtection="1"/>
    <xf numFmtId="165" fontId="12" fillId="0" borderId="1" xfId="0" applyNumberFormat="1" applyFont="1" applyBorder="1"/>
    <xf numFmtId="0" fontId="7" fillId="0" borderId="0" xfId="0" applyFont="1"/>
    <xf numFmtId="0" fontId="13" fillId="0" borderId="0" xfId="0" applyFont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9" fontId="15" fillId="0" borderId="1" xfId="3" applyFont="1" applyBorder="1" applyProtection="1"/>
    <xf numFmtId="9" fontId="18" fillId="3" borderId="1" xfId="3" applyFont="1" applyFill="1" applyBorder="1" applyProtection="1"/>
    <xf numFmtId="9" fontId="17" fillId="0" borderId="1" xfId="3" applyFont="1" applyBorder="1" applyProtection="1"/>
    <xf numFmtId="0" fontId="19" fillId="0" borderId="0" xfId="0" applyFont="1"/>
    <xf numFmtId="0" fontId="2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5" fontId="7" fillId="0" borderId="0" xfId="0" applyNumberFormat="1" applyFont="1"/>
    <xf numFmtId="0" fontId="2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30" fillId="0" borderId="0" xfId="0" applyFont="1"/>
    <xf numFmtId="0" fontId="30" fillId="5" borderId="0" xfId="0" applyFont="1" applyFill="1"/>
    <xf numFmtId="0" fontId="10" fillId="5" borderId="0" xfId="0" applyFont="1" applyFill="1" applyAlignment="1">
      <alignment horizontal="center"/>
    </xf>
    <xf numFmtId="168" fontId="35" fillId="0" borderId="0" xfId="1" applyNumberFormat="1" applyFont="1" applyProtection="1"/>
    <xf numFmtId="0" fontId="36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165" fontId="25" fillId="0" borderId="0" xfId="1" applyFont="1" applyFill="1" applyBorder="1" applyAlignment="1" applyProtection="1">
      <alignment vertical="top"/>
    </xf>
    <xf numFmtId="168" fontId="34" fillId="6" borderId="0" xfId="1" applyNumberFormat="1" applyFont="1" applyFill="1" applyAlignment="1" applyProtection="1">
      <protection locked="0"/>
    </xf>
    <xf numFmtId="0" fontId="25" fillId="0" borderId="0" xfId="0" applyFont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165" fontId="22" fillId="0" borderId="0" xfId="1" applyFont="1" applyFill="1" applyBorder="1" applyProtection="1"/>
    <xf numFmtId="0" fontId="3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9" fontId="22" fillId="0" borderId="0" xfId="1" applyNumberFormat="1" applyFont="1" applyFill="1" applyBorder="1" applyAlignment="1" applyProtection="1">
      <alignment horizontal="center"/>
    </xf>
    <xf numFmtId="169" fontId="22" fillId="0" borderId="0" xfId="0" applyNumberFormat="1" applyFont="1"/>
    <xf numFmtId="169" fontId="25" fillId="0" borderId="0" xfId="0" applyNumberFormat="1" applyFont="1"/>
    <xf numFmtId="170" fontId="25" fillId="0" borderId="0" xfId="0" applyNumberFormat="1" applyFont="1" applyAlignment="1">
      <alignment vertical="top"/>
    </xf>
    <xf numFmtId="169" fontId="8" fillId="0" borderId="0" xfId="1" applyNumberFormat="1" applyFont="1" applyAlignment="1" applyProtection="1">
      <alignment horizontal="center"/>
      <protection locked="0"/>
    </xf>
    <xf numFmtId="169" fontId="22" fillId="0" borderId="0" xfId="1" applyNumberFormat="1" applyFont="1" applyFill="1" applyBorder="1" applyProtection="1"/>
    <xf numFmtId="169" fontId="8" fillId="0" borderId="0" xfId="1" applyNumberFormat="1" applyFont="1" applyProtection="1">
      <protection locked="0"/>
    </xf>
    <xf numFmtId="0" fontId="38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165" fontId="37" fillId="0" borderId="0" xfId="1" applyFont="1" applyBorder="1" applyAlignment="1" applyProtection="1">
      <alignment horizontal="right" vertical="center" wrapText="1"/>
    </xf>
    <xf numFmtId="0" fontId="30" fillId="0" borderId="0" xfId="0" applyFont="1" applyAlignment="1">
      <alignment horizont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4" borderId="0" xfId="0" applyFont="1" applyFill="1"/>
    <xf numFmtId="0" fontId="40" fillId="4" borderId="0" xfId="0" applyFont="1" applyFill="1"/>
    <xf numFmtId="0" fontId="43" fillId="0" borderId="0" xfId="0" applyFont="1"/>
    <xf numFmtId="0" fontId="44" fillId="4" borderId="0" xfId="0" applyFont="1" applyFill="1" applyAlignment="1">
      <alignment horizontal="center" vertical="center" wrapText="1"/>
    </xf>
    <xf numFmtId="0" fontId="44" fillId="4" borderId="0" xfId="0" applyFont="1" applyFill="1" applyAlignment="1">
      <alignment horizontal="center" wrapText="1"/>
    </xf>
    <xf numFmtId="0" fontId="45" fillId="0" borderId="0" xfId="0" applyFont="1"/>
    <xf numFmtId="166" fontId="46" fillId="0" borderId="0" xfId="0" applyNumberFormat="1" applyFont="1"/>
    <xf numFmtId="2" fontId="7" fillId="0" borderId="0" xfId="0" applyNumberFormat="1" applyFont="1"/>
    <xf numFmtId="0" fontId="47" fillId="4" borderId="0" xfId="0" applyFont="1" applyFill="1"/>
    <xf numFmtId="165" fontId="48" fillId="4" borderId="0" xfId="1" applyFont="1" applyFill="1" applyBorder="1" applyAlignment="1" applyProtection="1">
      <alignment horizontal="left"/>
    </xf>
    <xf numFmtId="165" fontId="48" fillId="4" borderId="0" xfId="1" applyFont="1" applyFill="1" applyBorder="1" applyAlignment="1" applyProtection="1">
      <alignment horizontal="center"/>
    </xf>
    <xf numFmtId="0" fontId="48" fillId="0" borderId="0" xfId="0" applyFont="1"/>
    <xf numFmtId="0" fontId="46" fillId="0" borderId="0" xfId="0" applyFont="1"/>
    <xf numFmtId="165" fontId="40" fillId="0" borderId="0" xfId="1" applyFont="1" applyBorder="1" applyAlignment="1" applyProtection="1">
      <alignment horizontal="left"/>
    </xf>
    <xf numFmtId="165" fontId="7" fillId="0" borderId="0" xfId="1" applyFont="1" applyBorder="1" applyAlignment="1" applyProtection="1">
      <alignment horizontal="left"/>
    </xf>
    <xf numFmtId="165" fontId="7" fillId="0" borderId="0" xfId="1" applyFont="1" applyBorder="1" applyAlignment="1" applyProtection="1">
      <alignment horizontal="center"/>
    </xf>
    <xf numFmtId="0" fontId="49" fillId="0" borderId="0" xfId="4" applyFont="1" applyFill="1" applyBorder="1" applyAlignment="1" applyProtection="1">
      <alignment horizontal="left"/>
    </xf>
    <xf numFmtId="168" fontId="22" fillId="0" borderId="0" xfId="1" applyNumberFormat="1" applyFont="1" applyFill="1" applyBorder="1" applyProtection="1"/>
    <xf numFmtId="2" fontId="22" fillId="0" borderId="0" xfId="1" applyNumberFormat="1" applyFont="1" applyFill="1" applyBorder="1" applyAlignment="1" applyProtection="1">
      <alignment horizontal="center"/>
    </xf>
    <xf numFmtId="1" fontId="22" fillId="0" borderId="0" xfId="1" applyNumberFormat="1" applyFont="1" applyFill="1" applyBorder="1" applyAlignment="1" applyProtection="1">
      <alignment horizontal="center"/>
    </xf>
    <xf numFmtId="0" fontId="7" fillId="5" borderId="0" xfId="0" applyFont="1" applyFill="1"/>
    <xf numFmtId="0" fontId="11" fillId="5" borderId="0" xfId="0" applyFont="1" applyFill="1" applyAlignment="1">
      <alignment horizontal="center" vertical="center" wrapText="1"/>
    </xf>
    <xf numFmtId="0" fontId="50" fillId="5" borderId="0" xfId="0" applyFont="1" applyFill="1" applyAlignment="1">
      <alignment horizontal="center" vertical="center" wrapText="1"/>
    </xf>
    <xf numFmtId="165" fontId="51" fillId="5" borderId="0" xfId="0" applyNumberFormat="1" applyFont="1" applyFill="1" applyAlignment="1">
      <alignment horizontal="center"/>
    </xf>
    <xf numFmtId="10" fontId="51" fillId="5" borderId="0" xfId="3" applyNumberFormat="1" applyFont="1" applyFill="1" applyBorder="1" applyAlignment="1" applyProtection="1">
      <alignment horizontal="left"/>
    </xf>
    <xf numFmtId="0" fontId="51" fillId="5" borderId="0" xfId="3" applyNumberFormat="1" applyFont="1" applyFill="1" applyBorder="1" applyAlignment="1" applyProtection="1">
      <alignment horizontal="center"/>
    </xf>
    <xf numFmtId="165" fontId="51" fillId="0" borderId="0" xfId="0" applyNumberFormat="1" applyFont="1" applyAlignment="1">
      <alignment horizontal="center"/>
    </xf>
    <xf numFmtId="0" fontId="51" fillId="0" borderId="0" xfId="3" applyNumberFormat="1" applyFont="1" applyFill="1" applyBorder="1" applyAlignment="1" applyProtection="1">
      <alignment horizontal="center"/>
    </xf>
    <xf numFmtId="0" fontId="52" fillId="0" borderId="0" xfId="0" applyFont="1" applyAlignment="1">
      <alignment horizontal="center"/>
    </xf>
    <xf numFmtId="168" fontId="53" fillId="0" borderId="0" xfId="1" applyNumberFormat="1" applyFont="1" applyFill="1" applyBorder="1" applyProtection="1">
      <protection locked="0"/>
    </xf>
    <xf numFmtId="10" fontId="22" fillId="0" borderId="0" xfId="3" applyNumberFormat="1" applyFont="1" applyFill="1" applyBorder="1" applyAlignment="1" applyProtection="1">
      <alignment horizontal="center"/>
    </xf>
    <xf numFmtId="9" fontId="22" fillId="0" borderId="0" xfId="3" applyFont="1" applyFill="1" applyBorder="1" applyAlignment="1" applyProtection="1">
      <alignment horizontal="center"/>
    </xf>
    <xf numFmtId="171" fontId="6" fillId="0" borderId="0" xfId="1" applyNumberFormat="1" applyFont="1" applyFill="1" applyAlignment="1" applyProtection="1">
      <alignment horizontal="left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23" fillId="5" borderId="0" xfId="0" applyFont="1" applyFill="1" applyAlignment="1">
      <alignment horizontal="center"/>
    </xf>
  </cellXfs>
  <cellStyles count="5">
    <cellStyle name="Hipervínculo" xfId="4" builtinId="8"/>
    <cellStyle name="Moneda" xfId="1" builtinId="4"/>
    <cellStyle name="Monétaire 2" xfId="2" xr:uid="{3C06511D-6F6A-48B5-BB38-A791AD28CF61}"/>
    <cellStyle name="Normal" xfId="0" builtinId="0"/>
    <cellStyle name="Porcentaje" xfId="3" builtinId="5"/>
  </cellStyles>
  <dxfs count="3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colors>
    <mruColors>
      <color rgb="FF000059"/>
      <color rgb="FF16CBE2"/>
      <color rgb="FFEAEAEA"/>
      <color rgb="FF45C2CF"/>
      <color rgb="FF000099"/>
      <color rgb="FF39DBD3"/>
      <color rgb="FF6DE5DF"/>
      <color rgb="FF99CCFF"/>
      <color rgb="FFFFC7CE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996802</xdr:colOff>
      <xdr:row>6</xdr:row>
      <xdr:rowOff>143983</xdr:rowOff>
    </xdr:from>
    <xdr:to>
      <xdr:col>2</xdr:col>
      <xdr:colOff>992603</xdr:colOff>
      <xdr:row>13</xdr:row>
      <xdr:rowOff>103720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4489" y="2020550"/>
          <a:ext cx="1644905" cy="2074382"/>
        </a:xfrm>
        <a:prstGeom prst="rect">
          <a:avLst/>
        </a:prstGeom>
      </xdr:spPr>
    </xdr:pic>
    <xdr:clientData/>
  </xdr:twoCellAnchor>
  <xdr:twoCellAnchor>
    <xdr:from>
      <xdr:col>4</xdr:col>
      <xdr:colOff>12279</xdr:colOff>
      <xdr:row>8</xdr:row>
      <xdr:rowOff>239496</xdr:rowOff>
    </xdr:from>
    <xdr:to>
      <xdr:col>4</xdr:col>
      <xdr:colOff>1211635</xdr:colOff>
      <xdr:row>12</xdr:row>
      <xdr:rowOff>76341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132092" y="2585027"/>
          <a:ext cx="1199356" cy="1063189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1725706</xdr:colOff>
      <xdr:row>10</xdr:row>
      <xdr:rowOff>92906</xdr:rowOff>
    </xdr:from>
    <xdr:to>
      <xdr:col>6</xdr:col>
      <xdr:colOff>250859</xdr:colOff>
      <xdr:row>10</xdr:row>
      <xdr:rowOff>404672</xdr:rowOff>
    </xdr:to>
    <xdr:sp macro="" textlink="">
      <xdr:nvSpPr>
        <xdr:cNvPr id="29" name="Est égal à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9435353" y="3051259"/>
          <a:ext cx="531006" cy="311766"/>
        </a:xfrm>
        <a:prstGeom prst="mathEqual">
          <a:avLst/>
        </a:prstGeom>
        <a:solidFill>
          <a:srgbClr val="00005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1380160</xdr:colOff>
      <xdr:row>10</xdr:row>
      <xdr:rowOff>59084</xdr:rowOff>
    </xdr:from>
    <xdr:to>
      <xdr:col>5</xdr:col>
      <xdr:colOff>22412</xdr:colOff>
      <xdr:row>11</xdr:row>
      <xdr:rowOff>3196</xdr:rowOff>
    </xdr:to>
    <xdr:sp macro="" textlink="">
      <xdr:nvSpPr>
        <xdr:cNvPr id="30" name="Signe Moins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971895" y="3017437"/>
          <a:ext cx="513635" cy="403553"/>
        </a:xfrm>
        <a:prstGeom prst="mathMinus">
          <a:avLst/>
        </a:prstGeom>
        <a:solidFill>
          <a:srgbClr val="000059"/>
        </a:solidFill>
        <a:ln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405557</xdr:colOff>
      <xdr:row>9</xdr:row>
      <xdr:rowOff>14982</xdr:rowOff>
    </xdr:from>
    <xdr:to>
      <xdr:col>5</xdr:col>
      <xdr:colOff>1436898</xdr:colOff>
      <xdr:row>12</xdr:row>
      <xdr:rowOff>2005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57469" y="2718401"/>
          <a:ext cx="1031341" cy="95353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660616</xdr:colOff>
      <xdr:row>9</xdr:row>
      <xdr:rowOff>12533</xdr:rowOff>
    </xdr:from>
    <xdr:to>
      <xdr:col>6</xdr:col>
      <xdr:colOff>1679257</xdr:colOff>
      <xdr:row>12</xdr:row>
      <xdr:rowOff>2357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828554" y="2631908"/>
          <a:ext cx="1018641" cy="942324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4</xdr:col>
      <xdr:colOff>738704</xdr:colOff>
      <xdr:row>60</xdr:row>
      <xdr:rowOff>25066</xdr:rowOff>
    </xdr:from>
    <xdr:to>
      <xdr:col>4</xdr:col>
      <xdr:colOff>1287392</xdr:colOff>
      <xdr:row>62</xdr:row>
      <xdr:rowOff>179375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6969" y="14794419"/>
          <a:ext cx="548688" cy="580133"/>
        </a:xfrm>
        <a:prstGeom prst="rect">
          <a:avLst/>
        </a:prstGeom>
      </xdr:spPr>
    </xdr:pic>
    <xdr:clientData/>
  </xdr:twoCellAnchor>
  <xdr:twoCellAnchor>
    <xdr:from>
      <xdr:col>2</xdr:col>
      <xdr:colOff>1341533</xdr:colOff>
      <xdr:row>22</xdr:row>
      <xdr:rowOff>68072</xdr:rowOff>
    </xdr:from>
    <xdr:to>
      <xdr:col>4</xdr:col>
      <xdr:colOff>170184</xdr:colOff>
      <xdr:row>24</xdr:row>
      <xdr:rowOff>181803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6424C54A-D029-6188-899A-BEDBF772B3EE}"/>
            </a:ext>
          </a:extLst>
        </xdr:cNvPr>
        <xdr:cNvSpPr/>
      </xdr:nvSpPr>
      <xdr:spPr>
        <a:xfrm>
          <a:off x="3750798" y="6029601"/>
          <a:ext cx="2011121" cy="61799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1775547</xdr:colOff>
      <xdr:row>23</xdr:row>
      <xdr:rowOff>240009</xdr:rowOff>
    </xdr:from>
    <xdr:to>
      <xdr:col>5</xdr:col>
      <xdr:colOff>345291</xdr:colOff>
      <xdr:row>26</xdr:row>
      <xdr:rowOff>1097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BD7AB07-3DB5-4B4E-A912-DEF27883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490547" y="6638568"/>
          <a:ext cx="441126" cy="454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500054</xdr:colOff>
      <xdr:row>51</xdr:row>
      <xdr:rowOff>166874</xdr:rowOff>
    </xdr:from>
    <xdr:ext cx="434638" cy="453583"/>
    <xdr:pic>
      <xdr:nvPicPr>
        <xdr:cNvPr id="25" name="Image 24">
          <a:extLst>
            <a:ext uri="{FF2B5EF4-FFF2-40B4-BE49-F238E27FC236}">
              <a16:creationId xmlns:a16="http://schemas.microsoft.com/office/drawing/2014/main" id="{EE4DFE2A-D7EE-41BF-A9FC-83A22293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09319" y="1145680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749096</xdr:colOff>
      <xdr:row>51</xdr:row>
      <xdr:rowOff>37465</xdr:rowOff>
    </xdr:from>
    <xdr:to>
      <xdr:col>2</xdr:col>
      <xdr:colOff>171056</xdr:colOff>
      <xdr:row>54</xdr:row>
      <xdr:rowOff>11206</xdr:rowOff>
    </xdr:to>
    <xdr:sp macro="" textlink="">
      <xdr:nvSpPr>
        <xdr:cNvPr id="26" name="Rectangle : coins arrondis 25">
          <a:extLst>
            <a:ext uri="{FF2B5EF4-FFF2-40B4-BE49-F238E27FC236}">
              <a16:creationId xmlns:a16="http://schemas.microsoft.com/office/drawing/2014/main" id="{ABBD47E9-9F3B-472E-8DD9-3052A0D621D5}"/>
            </a:ext>
          </a:extLst>
        </xdr:cNvPr>
        <xdr:cNvSpPr/>
      </xdr:nvSpPr>
      <xdr:spPr>
        <a:xfrm>
          <a:off x="749096" y="12856994"/>
          <a:ext cx="1831225" cy="64609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700224</xdr:colOff>
      <xdr:row>51</xdr:row>
      <xdr:rowOff>80210</xdr:rowOff>
    </xdr:from>
    <xdr:to>
      <xdr:col>4</xdr:col>
      <xdr:colOff>1211566</xdr:colOff>
      <xdr:row>54</xdr:row>
      <xdr:rowOff>5193</xdr:rowOff>
    </xdr:to>
    <xdr:sp macro="" textlink="">
      <xdr:nvSpPr>
        <xdr:cNvPr id="31" name="Signe Plus 30">
          <a:extLst>
            <a:ext uri="{FF2B5EF4-FFF2-40B4-BE49-F238E27FC236}">
              <a16:creationId xmlns:a16="http://schemas.microsoft.com/office/drawing/2014/main" id="{B5A6E5E1-895F-4424-8606-FBA735B9667F}"/>
            </a:ext>
          </a:extLst>
        </xdr:cNvPr>
        <xdr:cNvSpPr/>
      </xdr:nvSpPr>
      <xdr:spPr>
        <a:xfrm>
          <a:off x="6538489" y="12899739"/>
          <a:ext cx="511342" cy="597336"/>
        </a:xfrm>
        <a:prstGeom prst="mathPlus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645516</xdr:colOff>
      <xdr:row>51</xdr:row>
      <xdr:rowOff>160421</xdr:rowOff>
    </xdr:from>
    <xdr:to>
      <xdr:col>6</xdr:col>
      <xdr:colOff>1277174</xdr:colOff>
      <xdr:row>53</xdr:row>
      <xdr:rowOff>140368</xdr:rowOff>
    </xdr:to>
    <xdr:sp macro="" textlink="">
      <xdr:nvSpPr>
        <xdr:cNvPr id="33" name="Est égal à 32">
          <a:extLst>
            <a:ext uri="{FF2B5EF4-FFF2-40B4-BE49-F238E27FC236}">
              <a16:creationId xmlns:a16="http://schemas.microsoft.com/office/drawing/2014/main" id="{EDA3C1F3-D2DD-4C2E-ABA1-06D96F2AD9E7}"/>
            </a:ext>
          </a:extLst>
        </xdr:cNvPr>
        <xdr:cNvSpPr/>
      </xdr:nvSpPr>
      <xdr:spPr>
        <a:xfrm>
          <a:off x="9974413" y="11450347"/>
          <a:ext cx="631658" cy="470205"/>
        </a:xfrm>
        <a:prstGeom prst="mathEqual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649944</xdr:colOff>
      <xdr:row>51</xdr:row>
      <xdr:rowOff>160421</xdr:rowOff>
    </xdr:from>
    <xdr:to>
      <xdr:col>8</xdr:col>
      <xdr:colOff>1093411</xdr:colOff>
      <xdr:row>53</xdr:row>
      <xdr:rowOff>103711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43DC92EE-2264-429B-9C77-0C420716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54613" y="11450347"/>
          <a:ext cx="443467" cy="45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598104</xdr:colOff>
      <xdr:row>75</xdr:row>
      <xdr:rowOff>155669</xdr:rowOff>
    </xdr:from>
    <xdr:ext cx="434638" cy="453583"/>
    <xdr:pic>
      <xdr:nvPicPr>
        <xdr:cNvPr id="49" name="Image 48">
          <a:extLst>
            <a:ext uri="{FF2B5EF4-FFF2-40B4-BE49-F238E27FC236}">
              <a16:creationId xmlns:a16="http://schemas.microsoft.com/office/drawing/2014/main" id="{69B36820-8743-4728-A5F7-612F33259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07369" y="19194463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749096</xdr:colOff>
      <xdr:row>75</xdr:row>
      <xdr:rowOff>37465</xdr:rowOff>
    </xdr:from>
    <xdr:to>
      <xdr:col>2</xdr:col>
      <xdr:colOff>171056</xdr:colOff>
      <xdr:row>78</xdr:row>
      <xdr:rowOff>0</xdr:rowOff>
    </xdr:to>
    <xdr:sp macro="" textlink="">
      <xdr:nvSpPr>
        <xdr:cNvPr id="50" name="Rectangle : coins arrondis 49">
          <a:extLst>
            <a:ext uri="{FF2B5EF4-FFF2-40B4-BE49-F238E27FC236}">
              <a16:creationId xmlns:a16="http://schemas.microsoft.com/office/drawing/2014/main" id="{BAE6F731-7592-44C6-9D37-B4FD2C57D902}"/>
            </a:ext>
          </a:extLst>
        </xdr:cNvPr>
        <xdr:cNvSpPr/>
      </xdr:nvSpPr>
      <xdr:spPr>
        <a:xfrm>
          <a:off x="749096" y="19076259"/>
          <a:ext cx="1831225" cy="679712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672361</xdr:colOff>
      <xdr:row>75</xdr:row>
      <xdr:rowOff>171626</xdr:rowOff>
    </xdr:from>
    <xdr:ext cx="443467" cy="447555"/>
    <xdr:pic>
      <xdr:nvPicPr>
        <xdr:cNvPr id="59" name="Image 58">
          <a:extLst>
            <a:ext uri="{FF2B5EF4-FFF2-40B4-BE49-F238E27FC236}">
              <a16:creationId xmlns:a16="http://schemas.microsoft.com/office/drawing/2014/main" id="{DD23EA64-0A78-48FF-A3BF-B6AA7DB4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276302" y="19210420"/>
          <a:ext cx="443467" cy="447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766199</xdr:colOff>
      <xdr:row>75</xdr:row>
      <xdr:rowOff>166875</xdr:rowOff>
    </xdr:from>
    <xdr:ext cx="434638" cy="453583"/>
    <xdr:pic>
      <xdr:nvPicPr>
        <xdr:cNvPr id="6" name="Image 5">
          <a:extLst>
            <a:ext uri="{FF2B5EF4-FFF2-40B4-BE49-F238E27FC236}">
              <a16:creationId xmlns:a16="http://schemas.microsoft.com/office/drawing/2014/main" id="{20383EEF-FD8A-468B-A68A-33DF52E74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04464" y="19205669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1019456</xdr:colOff>
      <xdr:row>75</xdr:row>
      <xdr:rowOff>173598</xdr:rowOff>
    </xdr:from>
    <xdr:ext cx="434638" cy="453583"/>
    <xdr:pic>
      <xdr:nvPicPr>
        <xdr:cNvPr id="7" name="Image 6">
          <a:extLst>
            <a:ext uri="{FF2B5EF4-FFF2-40B4-BE49-F238E27FC236}">
              <a16:creationId xmlns:a16="http://schemas.microsoft.com/office/drawing/2014/main" id="{978872CD-2455-47A6-9433-E3464FDF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734956" y="19212392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1624853</xdr:colOff>
      <xdr:row>57</xdr:row>
      <xdr:rowOff>168088</xdr:rowOff>
    </xdr:from>
    <xdr:to>
      <xdr:col>8</xdr:col>
      <xdr:colOff>1725705</xdr:colOff>
      <xdr:row>65</xdr:row>
      <xdr:rowOff>336176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001A765-EB2C-F79E-7BF7-15776A1F3E4C}"/>
            </a:ext>
          </a:extLst>
        </xdr:cNvPr>
        <xdr:cNvSpPr/>
      </xdr:nvSpPr>
      <xdr:spPr>
        <a:xfrm>
          <a:off x="2386853" y="12707470"/>
          <a:ext cx="12046323" cy="1994647"/>
        </a:xfrm>
        <a:prstGeom prst="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6</xdr:col>
      <xdr:colOff>100852</xdr:colOff>
      <xdr:row>59</xdr:row>
      <xdr:rowOff>156882</xdr:rowOff>
    </xdr:from>
    <xdr:to>
      <xdr:col>6</xdr:col>
      <xdr:colOff>754902</xdr:colOff>
      <xdr:row>63</xdr:row>
      <xdr:rowOff>10272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799EF2DA-3725-D2FB-72FB-89BB457E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6352" y="14735735"/>
          <a:ext cx="647700" cy="676275"/>
        </a:xfrm>
        <a:prstGeom prst="rect">
          <a:avLst/>
        </a:prstGeom>
      </xdr:spPr>
    </xdr:pic>
    <xdr:clientData/>
  </xdr:twoCellAnchor>
  <xdr:twoCellAnchor>
    <xdr:from>
      <xdr:col>4</xdr:col>
      <xdr:colOff>762000</xdr:colOff>
      <xdr:row>12</xdr:row>
      <xdr:rowOff>71669</xdr:rowOff>
    </xdr:from>
    <xdr:to>
      <xdr:col>4</xdr:col>
      <xdr:colOff>1006928</xdr:colOff>
      <xdr:row>13</xdr:row>
      <xdr:rowOff>212806</xdr:rowOff>
    </xdr:to>
    <xdr:sp macro="" textlink="">
      <xdr:nvSpPr>
        <xdr:cNvPr id="9" name="Flèche : bas 8">
          <a:extLst>
            <a:ext uri="{FF2B5EF4-FFF2-40B4-BE49-F238E27FC236}">
              <a16:creationId xmlns:a16="http://schemas.microsoft.com/office/drawing/2014/main" id="{A16B9F91-522F-44E7-B5F9-AD2342BDD16C}"/>
            </a:ext>
          </a:extLst>
        </xdr:cNvPr>
        <xdr:cNvSpPr/>
      </xdr:nvSpPr>
      <xdr:spPr>
        <a:xfrm rot="20531433">
          <a:off x="6881813" y="3643544"/>
          <a:ext cx="244928" cy="498325"/>
        </a:xfrm>
        <a:prstGeom prst="downArrow">
          <a:avLst/>
        </a:prstGeom>
        <a:solidFill>
          <a:srgbClr val="16CBE2"/>
        </a:solidFill>
        <a:ln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9</xdr:col>
      <xdr:colOff>93273</xdr:colOff>
      <xdr:row>13</xdr:row>
      <xdr:rowOff>107978</xdr:rowOff>
    </xdr:from>
    <xdr:ext cx="378950" cy="372327"/>
    <xdr:pic>
      <xdr:nvPicPr>
        <xdr:cNvPr id="13" name="Image 12">
          <a:extLst>
            <a:ext uri="{FF2B5EF4-FFF2-40B4-BE49-F238E27FC236}">
              <a16:creationId xmlns:a16="http://schemas.microsoft.com/office/drawing/2014/main" id="{0B2172D7-033A-4A26-87C1-D080386C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342923" y="4156103"/>
          <a:ext cx="378950" cy="372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880448</xdr:colOff>
      <xdr:row>12</xdr:row>
      <xdr:rowOff>93520</xdr:rowOff>
    </xdr:from>
    <xdr:ext cx="361905" cy="371429"/>
    <xdr:pic>
      <xdr:nvPicPr>
        <xdr:cNvPr id="14" name="Image 13">
          <a:extLst>
            <a:ext uri="{FF2B5EF4-FFF2-40B4-BE49-F238E27FC236}">
              <a16:creationId xmlns:a16="http://schemas.microsoft.com/office/drawing/2014/main" id="{DA1F2DCA-E43D-4D81-A8A2-82B26080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32507" y="3780255"/>
          <a:ext cx="361905" cy="371429"/>
        </a:xfrm>
        <a:prstGeom prst="rect">
          <a:avLst/>
        </a:prstGeom>
      </xdr:spPr>
    </xdr:pic>
    <xdr:clientData/>
  </xdr:oneCellAnchor>
  <xdr:twoCellAnchor>
    <xdr:from>
      <xdr:col>6</xdr:col>
      <xdr:colOff>1098182</xdr:colOff>
      <xdr:row>12</xdr:row>
      <xdr:rowOff>67232</xdr:rowOff>
    </xdr:from>
    <xdr:to>
      <xdr:col>6</xdr:col>
      <xdr:colOff>1343110</xdr:colOff>
      <xdr:row>13</xdr:row>
      <xdr:rowOff>199124</xdr:rowOff>
    </xdr:to>
    <xdr:sp macro="" textlink="">
      <xdr:nvSpPr>
        <xdr:cNvPr id="16" name="Flèche : bas 15">
          <a:extLst>
            <a:ext uri="{FF2B5EF4-FFF2-40B4-BE49-F238E27FC236}">
              <a16:creationId xmlns:a16="http://schemas.microsoft.com/office/drawing/2014/main" id="{4BB9FE49-7A1F-43E3-8327-33B415EFA426}"/>
            </a:ext>
          </a:extLst>
        </xdr:cNvPr>
        <xdr:cNvSpPr/>
      </xdr:nvSpPr>
      <xdr:spPr>
        <a:xfrm rot="21006011">
          <a:off x="10679211" y="3720350"/>
          <a:ext cx="244928" cy="479274"/>
        </a:xfrm>
        <a:prstGeom prst="downArrow">
          <a:avLst/>
        </a:prstGeom>
        <a:solidFill>
          <a:srgbClr val="16CBE2"/>
        </a:solidFill>
        <a:ln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470647</xdr:colOff>
      <xdr:row>12</xdr:row>
      <xdr:rowOff>11206</xdr:rowOff>
    </xdr:from>
    <xdr:to>
      <xdr:col>10</xdr:col>
      <xdr:colOff>78441</xdr:colOff>
      <xdr:row>15</xdr:row>
      <xdr:rowOff>100853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B53B1C29-C2BD-20DD-6F76-295740329480}"/>
            </a:ext>
          </a:extLst>
        </xdr:cNvPr>
        <xdr:cNvSpPr/>
      </xdr:nvSpPr>
      <xdr:spPr>
        <a:xfrm>
          <a:off x="13682382" y="3664324"/>
          <a:ext cx="2689412" cy="952500"/>
        </a:xfrm>
        <a:prstGeom prst="rect">
          <a:avLst/>
        </a:prstGeom>
        <a:noFill/>
        <a:ln w="19050"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1718125</xdr:colOff>
      <xdr:row>86</xdr:row>
      <xdr:rowOff>224117</xdr:rowOff>
    </xdr:from>
    <xdr:ext cx="260744" cy="256187"/>
    <xdr:pic>
      <xdr:nvPicPr>
        <xdr:cNvPr id="18" name="Image 17">
          <a:extLst>
            <a:ext uri="{FF2B5EF4-FFF2-40B4-BE49-F238E27FC236}">
              <a16:creationId xmlns:a16="http://schemas.microsoft.com/office/drawing/2014/main" id="{F606FC3C-6CC3-487C-BE0B-275BF3A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425596" y="20394705"/>
          <a:ext cx="260744" cy="256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891654</xdr:colOff>
      <xdr:row>85</xdr:row>
      <xdr:rowOff>3874</xdr:rowOff>
    </xdr:from>
    <xdr:ext cx="361905" cy="371429"/>
    <xdr:pic>
      <xdr:nvPicPr>
        <xdr:cNvPr id="20" name="Image 19">
          <a:extLst>
            <a:ext uri="{FF2B5EF4-FFF2-40B4-BE49-F238E27FC236}">
              <a16:creationId xmlns:a16="http://schemas.microsoft.com/office/drawing/2014/main" id="{585F827F-7E70-4BD9-9B9D-E17EBD180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43713" y="21989815"/>
          <a:ext cx="361905" cy="371429"/>
        </a:xfrm>
        <a:prstGeom prst="rect">
          <a:avLst/>
        </a:prstGeom>
      </xdr:spPr>
    </xdr:pic>
    <xdr:clientData/>
  </xdr:oneCellAnchor>
  <xdr:twoCellAnchor>
    <xdr:from>
      <xdr:col>8</xdr:col>
      <xdr:colOff>336172</xdr:colOff>
      <xdr:row>84</xdr:row>
      <xdr:rowOff>179293</xdr:rowOff>
    </xdr:from>
    <xdr:to>
      <xdr:col>10</xdr:col>
      <xdr:colOff>112058</xdr:colOff>
      <xdr:row>90</xdr:row>
      <xdr:rowOff>168087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18DA25B8-57C3-4A3A-9EBA-895DC0E16580}"/>
            </a:ext>
          </a:extLst>
        </xdr:cNvPr>
        <xdr:cNvSpPr/>
      </xdr:nvSpPr>
      <xdr:spPr>
        <a:xfrm>
          <a:off x="13043643" y="19901646"/>
          <a:ext cx="2857503" cy="1355912"/>
        </a:xfrm>
        <a:prstGeom prst="rect">
          <a:avLst/>
        </a:prstGeom>
        <a:noFill/>
        <a:ln w="19050"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1724848</xdr:colOff>
      <xdr:row>88</xdr:row>
      <xdr:rowOff>208431</xdr:rowOff>
    </xdr:from>
    <xdr:ext cx="260744" cy="256187"/>
    <xdr:pic>
      <xdr:nvPicPr>
        <xdr:cNvPr id="22" name="Image 21">
          <a:extLst>
            <a:ext uri="{FF2B5EF4-FFF2-40B4-BE49-F238E27FC236}">
              <a16:creationId xmlns:a16="http://schemas.microsoft.com/office/drawing/2014/main" id="{D4AD930B-43D8-4B90-A48F-70B4F8C78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0800000">
          <a:off x="14432319" y="20838460"/>
          <a:ext cx="260744" cy="256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437029</xdr:colOff>
      <xdr:row>22</xdr:row>
      <xdr:rowOff>123263</xdr:rowOff>
    </xdr:from>
    <xdr:to>
      <xdr:col>2</xdr:col>
      <xdr:colOff>963706</xdr:colOff>
      <xdr:row>24</xdr:row>
      <xdr:rowOff>145675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6DC58AA1-58EA-6C6B-724A-9ACD55D41A5F}"/>
            </a:ext>
          </a:extLst>
        </xdr:cNvPr>
        <xdr:cNvSpPr/>
      </xdr:nvSpPr>
      <xdr:spPr>
        <a:xfrm>
          <a:off x="2846294" y="6084792"/>
          <a:ext cx="526677" cy="526677"/>
        </a:xfrm>
        <a:prstGeom prst="ellipse">
          <a:avLst/>
        </a:prstGeom>
        <a:noFill/>
        <a:ln w="1905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432546</xdr:colOff>
      <xdr:row>25</xdr:row>
      <xdr:rowOff>96369</xdr:rowOff>
    </xdr:from>
    <xdr:to>
      <xdr:col>2</xdr:col>
      <xdr:colOff>959223</xdr:colOff>
      <xdr:row>27</xdr:row>
      <xdr:rowOff>152399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12C7F766-0123-46E5-80D8-7D0B3B344669}"/>
            </a:ext>
          </a:extLst>
        </xdr:cNvPr>
        <xdr:cNvSpPr/>
      </xdr:nvSpPr>
      <xdr:spPr>
        <a:xfrm>
          <a:off x="2841811" y="6775075"/>
          <a:ext cx="526677" cy="526677"/>
        </a:xfrm>
        <a:prstGeom prst="ellipse">
          <a:avLst/>
        </a:prstGeom>
        <a:noFill/>
        <a:ln w="1905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1359463</xdr:colOff>
      <xdr:row>25</xdr:row>
      <xdr:rowOff>63589</xdr:rowOff>
    </xdr:from>
    <xdr:to>
      <xdr:col>4</xdr:col>
      <xdr:colOff>188114</xdr:colOff>
      <xdr:row>27</xdr:row>
      <xdr:rowOff>210938</xdr:rowOff>
    </xdr:to>
    <xdr:sp macro="" textlink="">
      <xdr:nvSpPr>
        <xdr:cNvPr id="40" name="Rectangle : coins arrondis 39">
          <a:extLst>
            <a:ext uri="{FF2B5EF4-FFF2-40B4-BE49-F238E27FC236}">
              <a16:creationId xmlns:a16="http://schemas.microsoft.com/office/drawing/2014/main" id="{886F9E39-60CF-467C-A4B0-4EA35108E4B1}"/>
            </a:ext>
          </a:extLst>
        </xdr:cNvPr>
        <xdr:cNvSpPr/>
      </xdr:nvSpPr>
      <xdr:spPr>
        <a:xfrm>
          <a:off x="3768728" y="6742295"/>
          <a:ext cx="2011121" cy="617996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724832</xdr:colOff>
      <xdr:row>37</xdr:row>
      <xdr:rowOff>112057</xdr:rowOff>
    </xdr:from>
    <xdr:to>
      <xdr:col>4</xdr:col>
      <xdr:colOff>1251509</xdr:colOff>
      <xdr:row>39</xdr:row>
      <xdr:rowOff>134469</xdr:rowOff>
    </xdr:to>
    <xdr:sp macro="" textlink="">
      <xdr:nvSpPr>
        <xdr:cNvPr id="42" name="Ellipse 41">
          <a:extLst>
            <a:ext uri="{FF2B5EF4-FFF2-40B4-BE49-F238E27FC236}">
              <a16:creationId xmlns:a16="http://schemas.microsoft.com/office/drawing/2014/main" id="{1D2F0FC7-1165-41D3-8199-5DAF53C56C8C}"/>
            </a:ext>
          </a:extLst>
        </xdr:cNvPr>
        <xdr:cNvSpPr/>
      </xdr:nvSpPr>
      <xdr:spPr>
        <a:xfrm>
          <a:off x="6844645" y="9244151"/>
          <a:ext cx="526677" cy="451037"/>
        </a:xfrm>
        <a:prstGeom prst="ellipse">
          <a:avLst/>
        </a:prstGeom>
        <a:noFill/>
        <a:ln w="1905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738187</xdr:colOff>
      <xdr:row>40</xdr:row>
      <xdr:rowOff>95249</xdr:rowOff>
    </xdr:from>
    <xdr:to>
      <xdr:col>4</xdr:col>
      <xdr:colOff>1242170</xdr:colOff>
      <xdr:row>42</xdr:row>
      <xdr:rowOff>144370</xdr:rowOff>
    </xdr:to>
    <xdr:sp macro="" textlink="">
      <xdr:nvSpPr>
        <xdr:cNvPr id="43" name="Ellipse 42">
          <a:extLst>
            <a:ext uri="{FF2B5EF4-FFF2-40B4-BE49-F238E27FC236}">
              <a16:creationId xmlns:a16="http://schemas.microsoft.com/office/drawing/2014/main" id="{D5DEF259-2D16-4BDC-909D-6AB7BD2F5CF3}"/>
            </a:ext>
          </a:extLst>
        </xdr:cNvPr>
        <xdr:cNvSpPr/>
      </xdr:nvSpPr>
      <xdr:spPr>
        <a:xfrm>
          <a:off x="6858000" y="9834562"/>
          <a:ext cx="503983" cy="501558"/>
        </a:xfrm>
        <a:prstGeom prst="ellipse">
          <a:avLst/>
        </a:prstGeom>
        <a:noFill/>
        <a:ln w="1905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1771181</xdr:colOff>
      <xdr:row>9</xdr:row>
      <xdr:rowOff>161738</xdr:rowOff>
    </xdr:from>
    <xdr:to>
      <xdr:col>8</xdr:col>
      <xdr:colOff>202358</xdr:colOff>
      <xdr:row>11</xdr:row>
      <xdr:rowOff>123264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081BED2A-AE97-50C0-C95C-A0D335E913BB}"/>
            </a:ext>
          </a:extLst>
        </xdr:cNvPr>
        <xdr:cNvSpPr txBox="1"/>
      </xdr:nvSpPr>
      <xdr:spPr>
        <a:xfrm>
          <a:off x="11939119" y="2781113"/>
          <a:ext cx="2515020" cy="6878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0" i="1" u="none" strike="noStrike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Suscripción</a:t>
          </a:r>
          <a:br>
            <a:rPr lang="fr-FR" sz="1600" b="0" i="1" u="none" strike="noStrike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</a:br>
          <a:r>
            <a:rPr lang="fr-FR" sz="1600" b="0" i="1" u="none" strike="noStrike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precio</a:t>
          </a:r>
          <a:r>
            <a:rPr lang="fr-FR" sz="1600">
              <a:latin typeface="Century Gothic" panose="020B0502020202020204" pitchFamily="34" charset="0"/>
            </a:rPr>
            <a:t> </a:t>
          </a:r>
          <a:endParaRPr lang="fr-FR" sz="1600" i="1">
            <a:latin typeface="Century Gothic" panose="020B0502020202020204" pitchFamily="34" charset="0"/>
          </a:endParaRPr>
        </a:p>
      </xdr:txBody>
    </xdr:sp>
    <xdr:clientData/>
  </xdr:twoCellAnchor>
  <xdr:oneCellAnchor>
    <xdr:from>
      <xdr:col>3</xdr:col>
      <xdr:colOff>2028265</xdr:colOff>
      <xdr:row>1</xdr:row>
      <xdr:rowOff>56029</xdr:rowOff>
    </xdr:from>
    <xdr:ext cx="5973238" cy="941412"/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EE36F97E-A4A0-4769-ACBA-43E75DD9C91F}"/>
            </a:ext>
          </a:extLst>
        </xdr:cNvPr>
        <xdr:cNvSpPr/>
      </xdr:nvSpPr>
      <xdr:spPr>
        <a:xfrm>
          <a:off x="5804647" y="246529"/>
          <a:ext cx="5973238" cy="9414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5875">
                <a:solidFill>
                  <a:srgbClr val="000059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Century Gothic" panose="020B0502020202020204" pitchFamily="34" charset="0"/>
            </a:rPr>
            <a:t>ELIS FOR ALL 2025</a:t>
          </a:r>
        </a:p>
      </xdr:txBody>
    </xdr:sp>
    <xdr:clientData/>
  </xdr:oneCellAnchor>
  <xdr:twoCellAnchor editAs="oneCell">
    <xdr:from>
      <xdr:col>8</xdr:col>
      <xdr:colOff>773205</xdr:colOff>
      <xdr:row>0</xdr:row>
      <xdr:rowOff>67235</xdr:rowOff>
    </xdr:from>
    <xdr:to>
      <xdr:col>10</xdr:col>
      <xdr:colOff>229183</xdr:colOff>
      <xdr:row>2</xdr:row>
      <xdr:rowOff>545069</xdr:rowOff>
    </xdr:to>
    <xdr:pic>
      <xdr:nvPicPr>
        <xdr:cNvPr id="45" name="Picture 66">
          <a:extLst>
            <a:ext uri="{FF2B5EF4-FFF2-40B4-BE49-F238E27FC236}">
              <a16:creationId xmlns:a16="http://schemas.microsoft.com/office/drawing/2014/main" id="{3155DE0C-77DB-43D0-91B2-501CA55BE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377146" y="67235"/>
          <a:ext cx="2649655" cy="903658"/>
        </a:xfrm>
        <a:prstGeom prst="rect">
          <a:avLst/>
        </a:prstGeom>
      </xdr:spPr>
    </xdr:pic>
    <xdr:clientData/>
  </xdr:twoCellAnchor>
  <xdr:twoCellAnchor>
    <xdr:from>
      <xdr:col>5</xdr:col>
      <xdr:colOff>1998209</xdr:colOff>
      <xdr:row>22</xdr:row>
      <xdr:rowOff>52384</xdr:rowOff>
    </xdr:from>
    <xdr:to>
      <xdr:col>7</xdr:col>
      <xdr:colOff>53654</xdr:colOff>
      <xdr:row>24</xdr:row>
      <xdr:rowOff>199732</xdr:rowOff>
    </xdr:to>
    <xdr:sp macro="" textlink="">
      <xdr:nvSpPr>
        <xdr:cNvPr id="46" name="Rectangle : coins arrondis 45">
          <a:extLst>
            <a:ext uri="{FF2B5EF4-FFF2-40B4-BE49-F238E27FC236}">
              <a16:creationId xmlns:a16="http://schemas.microsoft.com/office/drawing/2014/main" id="{C14270EF-ECD4-478C-BF36-8E764AF67A50}"/>
            </a:ext>
          </a:extLst>
        </xdr:cNvPr>
        <xdr:cNvSpPr/>
      </xdr:nvSpPr>
      <xdr:spPr>
        <a:xfrm>
          <a:off x="9707856" y="6238031"/>
          <a:ext cx="2257651" cy="651613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10286</xdr:colOff>
      <xdr:row>25</xdr:row>
      <xdr:rowOff>70314</xdr:rowOff>
    </xdr:from>
    <xdr:to>
      <xdr:col>7</xdr:col>
      <xdr:colOff>71584</xdr:colOff>
      <xdr:row>28</xdr:row>
      <xdr:rowOff>4751</xdr:rowOff>
    </xdr:to>
    <xdr:sp macro="" textlink="">
      <xdr:nvSpPr>
        <xdr:cNvPr id="47" name="Rectangle : coins arrondis 46">
          <a:extLst>
            <a:ext uri="{FF2B5EF4-FFF2-40B4-BE49-F238E27FC236}">
              <a16:creationId xmlns:a16="http://schemas.microsoft.com/office/drawing/2014/main" id="{90C328AD-777A-4BD3-9F00-2696387E0F2B}"/>
            </a:ext>
          </a:extLst>
        </xdr:cNvPr>
        <xdr:cNvSpPr/>
      </xdr:nvSpPr>
      <xdr:spPr>
        <a:xfrm>
          <a:off x="9725786" y="6973138"/>
          <a:ext cx="2257651" cy="651613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1759324</xdr:colOff>
      <xdr:row>37</xdr:row>
      <xdr:rowOff>36929</xdr:rowOff>
    </xdr:from>
    <xdr:to>
      <xdr:col>6</xdr:col>
      <xdr:colOff>139740</xdr:colOff>
      <xdr:row>39</xdr:row>
      <xdr:rowOff>171578</xdr:rowOff>
    </xdr:to>
    <xdr:sp macro="" textlink="">
      <xdr:nvSpPr>
        <xdr:cNvPr id="52" name="Rectangle : coins arrondis 51">
          <a:extLst>
            <a:ext uri="{FF2B5EF4-FFF2-40B4-BE49-F238E27FC236}">
              <a16:creationId xmlns:a16="http://schemas.microsoft.com/office/drawing/2014/main" id="{EF5A593F-A393-4C10-9BDC-9AE01FE7B96E}"/>
            </a:ext>
          </a:extLst>
        </xdr:cNvPr>
        <xdr:cNvSpPr/>
      </xdr:nvSpPr>
      <xdr:spPr>
        <a:xfrm>
          <a:off x="7879137" y="9169023"/>
          <a:ext cx="2428541" cy="563274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1774082</xdr:colOff>
      <xdr:row>40</xdr:row>
      <xdr:rowOff>29973</xdr:rowOff>
    </xdr:from>
    <xdr:to>
      <xdr:col>6</xdr:col>
      <xdr:colOff>154498</xdr:colOff>
      <xdr:row>42</xdr:row>
      <xdr:rowOff>210939</xdr:rowOff>
    </xdr:to>
    <xdr:sp macro="" textlink="">
      <xdr:nvSpPr>
        <xdr:cNvPr id="54" name="Rectangle : coins arrondis 53">
          <a:extLst>
            <a:ext uri="{FF2B5EF4-FFF2-40B4-BE49-F238E27FC236}">
              <a16:creationId xmlns:a16="http://schemas.microsoft.com/office/drawing/2014/main" id="{E68F17B7-0CC3-4200-83D9-803333D5A85A}"/>
            </a:ext>
          </a:extLst>
        </xdr:cNvPr>
        <xdr:cNvSpPr/>
      </xdr:nvSpPr>
      <xdr:spPr>
        <a:xfrm>
          <a:off x="7612347" y="10305767"/>
          <a:ext cx="2257651" cy="651613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94679</xdr:colOff>
      <xdr:row>51</xdr:row>
      <xdr:rowOff>32983</xdr:rowOff>
    </xdr:from>
    <xdr:to>
      <xdr:col>3</xdr:col>
      <xdr:colOff>1925904</xdr:colOff>
      <xdr:row>54</xdr:row>
      <xdr:rowOff>6724</xdr:rowOff>
    </xdr:to>
    <xdr:sp macro="" textlink="">
      <xdr:nvSpPr>
        <xdr:cNvPr id="55" name="Rectangle : coins arrondis 54">
          <a:extLst>
            <a:ext uri="{FF2B5EF4-FFF2-40B4-BE49-F238E27FC236}">
              <a16:creationId xmlns:a16="http://schemas.microsoft.com/office/drawing/2014/main" id="{696EDA2E-B2E4-48FE-8AA3-9492E56F6055}"/>
            </a:ext>
          </a:extLst>
        </xdr:cNvPr>
        <xdr:cNvSpPr/>
      </xdr:nvSpPr>
      <xdr:spPr>
        <a:xfrm>
          <a:off x="3871061" y="12852512"/>
          <a:ext cx="1831225" cy="64609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90203</xdr:colOff>
      <xdr:row>51</xdr:row>
      <xdr:rowOff>28501</xdr:rowOff>
    </xdr:from>
    <xdr:to>
      <xdr:col>5</xdr:col>
      <xdr:colOff>1921428</xdr:colOff>
      <xdr:row>54</xdr:row>
      <xdr:rowOff>2242</xdr:rowOff>
    </xdr:to>
    <xdr:sp macro="" textlink="">
      <xdr:nvSpPr>
        <xdr:cNvPr id="58" name="Rectangle : coins arrondis 57">
          <a:extLst>
            <a:ext uri="{FF2B5EF4-FFF2-40B4-BE49-F238E27FC236}">
              <a16:creationId xmlns:a16="http://schemas.microsoft.com/office/drawing/2014/main" id="{E0C96A9B-6420-42C7-A02C-A255FC1A76E0}"/>
            </a:ext>
          </a:extLst>
        </xdr:cNvPr>
        <xdr:cNvSpPr/>
      </xdr:nvSpPr>
      <xdr:spPr>
        <a:xfrm>
          <a:off x="7799850" y="12848030"/>
          <a:ext cx="1831225" cy="64609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2158813</xdr:colOff>
      <xdr:row>51</xdr:row>
      <xdr:rowOff>46430</xdr:rowOff>
    </xdr:from>
    <xdr:to>
      <xdr:col>8</xdr:col>
      <xdr:colOff>101597</xdr:colOff>
      <xdr:row>54</xdr:row>
      <xdr:rowOff>20171</xdr:rowOff>
    </xdr:to>
    <xdr:sp macro="" textlink="">
      <xdr:nvSpPr>
        <xdr:cNvPr id="60" name="Rectangle : coins arrondis 59">
          <a:extLst>
            <a:ext uri="{FF2B5EF4-FFF2-40B4-BE49-F238E27FC236}">
              <a16:creationId xmlns:a16="http://schemas.microsoft.com/office/drawing/2014/main" id="{26C55627-3237-4C20-ACDF-1DDDA1253CAF}"/>
            </a:ext>
          </a:extLst>
        </xdr:cNvPr>
        <xdr:cNvSpPr/>
      </xdr:nvSpPr>
      <xdr:spPr>
        <a:xfrm>
          <a:off x="11874313" y="12865959"/>
          <a:ext cx="1831225" cy="64609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1627664</xdr:colOff>
      <xdr:row>51</xdr:row>
      <xdr:rowOff>41948</xdr:rowOff>
    </xdr:from>
    <xdr:to>
      <xdr:col>10</xdr:col>
      <xdr:colOff>265212</xdr:colOff>
      <xdr:row>54</xdr:row>
      <xdr:rowOff>15689</xdr:rowOff>
    </xdr:to>
    <xdr:sp macro="" textlink="">
      <xdr:nvSpPr>
        <xdr:cNvPr id="61" name="Rectangle : coins arrondis 60">
          <a:extLst>
            <a:ext uri="{FF2B5EF4-FFF2-40B4-BE49-F238E27FC236}">
              <a16:creationId xmlns:a16="http://schemas.microsoft.com/office/drawing/2014/main" id="{D59A4569-DA63-48EA-9061-361E5EE39197}"/>
            </a:ext>
          </a:extLst>
        </xdr:cNvPr>
        <xdr:cNvSpPr/>
      </xdr:nvSpPr>
      <xdr:spPr>
        <a:xfrm>
          <a:off x="15231605" y="13085595"/>
          <a:ext cx="1831225" cy="690918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110365</xdr:colOff>
      <xdr:row>75</xdr:row>
      <xdr:rowOff>37464</xdr:rowOff>
    </xdr:from>
    <xdr:to>
      <xdr:col>3</xdr:col>
      <xdr:colOff>1941590</xdr:colOff>
      <xdr:row>78</xdr:row>
      <xdr:rowOff>11205</xdr:rowOff>
    </xdr:to>
    <xdr:sp macro="" textlink="">
      <xdr:nvSpPr>
        <xdr:cNvPr id="62" name="Rectangle : coins arrondis 61">
          <a:extLst>
            <a:ext uri="{FF2B5EF4-FFF2-40B4-BE49-F238E27FC236}">
              <a16:creationId xmlns:a16="http://schemas.microsoft.com/office/drawing/2014/main" id="{6C69DD13-9418-482E-886D-584A7FA55C78}"/>
            </a:ext>
          </a:extLst>
        </xdr:cNvPr>
        <xdr:cNvSpPr/>
      </xdr:nvSpPr>
      <xdr:spPr>
        <a:xfrm>
          <a:off x="3886747" y="19076258"/>
          <a:ext cx="1831225" cy="690918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229151</xdr:colOff>
      <xdr:row>75</xdr:row>
      <xdr:rowOff>21776</xdr:rowOff>
    </xdr:from>
    <xdr:to>
      <xdr:col>6</xdr:col>
      <xdr:colOff>54523</xdr:colOff>
      <xdr:row>77</xdr:row>
      <xdr:rowOff>208429</xdr:rowOff>
    </xdr:to>
    <xdr:sp macro="" textlink="">
      <xdr:nvSpPr>
        <xdr:cNvPr id="63" name="Rectangle : coins arrondis 62">
          <a:extLst>
            <a:ext uri="{FF2B5EF4-FFF2-40B4-BE49-F238E27FC236}">
              <a16:creationId xmlns:a16="http://schemas.microsoft.com/office/drawing/2014/main" id="{1FB5C6F5-39B7-418B-A005-2C04A84541C3}"/>
            </a:ext>
          </a:extLst>
        </xdr:cNvPr>
        <xdr:cNvSpPr/>
      </xdr:nvSpPr>
      <xdr:spPr>
        <a:xfrm>
          <a:off x="7938798" y="19060570"/>
          <a:ext cx="1831225" cy="690918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2163293</xdr:colOff>
      <xdr:row>75</xdr:row>
      <xdr:rowOff>28499</xdr:rowOff>
    </xdr:from>
    <xdr:to>
      <xdr:col>8</xdr:col>
      <xdr:colOff>106077</xdr:colOff>
      <xdr:row>78</xdr:row>
      <xdr:rowOff>2240</xdr:rowOff>
    </xdr:to>
    <xdr:sp macro="" textlink="">
      <xdr:nvSpPr>
        <xdr:cNvPr id="64" name="Rectangle : coins arrondis 63">
          <a:extLst>
            <a:ext uri="{FF2B5EF4-FFF2-40B4-BE49-F238E27FC236}">
              <a16:creationId xmlns:a16="http://schemas.microsoft.com/office/drawing/2014/main" id="{BA2B97F5-343C-41A4-957C-186D1548CA39}"/>
            </a:ext>
          </a:extLst>
        </xdr:cNvPr>
        <xdr:cNvSpPr/>
      </xdr:nvSpPr>
      <xdr:spPr>
        <a:xfrm>
          <a:off x="11878793" y="19067293"/>
          <a:ext cx="1831225" cy="690918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v</a:t>
          </a:r>
        </a:p>
      </xdr:txBody>
    </xdr:sp>
    <xdr:clientData/>
  </xdr:twoCellAnchor>
  <xdr:twoCellAnchor>
    <xdr:from>
      <xdr:col>8</xdr:col>
      <xdr:colOff>1587316</xdr:colOff>
      <xdr:row>75</xdr:row>
      <xdr:rowOff>35223</xdr:rowOff>
    </xdr:from>
    <xdr:to>
      <xdr:col>10</xdr:col>
      <xdr:colOff>224864</xdr:colOff>
      <xdr:row>78</xdr:row>
      <xdr:rowOff>8964</xdr:rowOff>
    </xdr:to>
    <xdr:sp macro="" textlink="">
      <xdr:nvSpPr>
        <xdr:cNvPr id="65" name="Rectangle : coins arrondis 64">
          <a:extLst>
            <a:ext uri="{FF2B5EF4-FFF2-40B4-BE49-F238E27FC236}">
              <a16:creationId xmlns:a16="http://schemas.microsoft.com/office/drawing/2014/main" id="{B4C444D5-BE7F-4D3F-8BDF-6FAF8632D44F}"/>
            </a:ext>
          </a:extLst>
        </xdr:cNvPr>
        <xdr:cNvSpPr/>
      </xdr:nvSpPr>
      <xdr:spPr>
        <a:xfrm>
          <a:off x="15191257" y="19074017"/>
          <a:ext cx="1831225" cy="690918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v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4587-B67D-478A-A9FE-4B9A3521C311}">
  <sheetPr codeName="Feuil3">
    <pageSetUpPr fitToPage="1"/>
  </sheetPr>
  <dimension ref="A1:N157"/>
  <sheetViews>
    <sheetView showGridLines="0" tabSelected="1" zoomScale="80" zoomScaleNormal="80" workbookViewId="0">
      <selection activeCell="D24" sqref="D24"/>
    </sheetView>
  </sheetViews>
  <sheetFormatPr baseColWidth="10" defaultColWidth="11.44140625" defaultRowHeight="14.4" x14ac:dyDescent="0.3"/>
  <cols>
    <col min="2" max="2" width="24.77734375" customWidth="1"/>
    <col min="3" max="3" width="20.5546875" customWidth="1"/>
    <col min="4" max="4" width="30.77734375" customWidth="1"/>
    <col min="5" max="5" width="28" customWidth="1"/>
    <col min="6" max="6" width="30" customWidth="1"/>
    <col min="7" max="7" width="32.77734375" customWidth="1"/>
    <col min="8" max="8" width="25.44140625" customWidth="1"/>
    <col min="9" max="9" width="26.21875" customWidth="1"/>
    <col min="10" max="10" width="21.77734375" customWidth="1"/>
    <col min="11" max="11" width="16.77734375" bestFit="1" customWidth="1"/>
    <col min="12" max="12" width="23.5546875" customWidth="1"/>
  </cols>
  <sheetData>
    <row r="1" spans="1:14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49.2" x14ac:dyDescent="0.75">
      <c r="A3" s="11"/>
      <c r="B3" s="11"/>
      <c r="C3" s="11"/>
      <c r="D3" s="61"/>
      <c r="E3" s="11"/>
      <c r="F3" s="28"/>
      <c r="G3" s="11"/>
      <c r="H3" s="11"/>
      <c r="I3" s="11"/>
      <c r="J3" s="11"/>
      <c r="K3" s="11"/>
      <c r="L3" s="11"/>
      <c r="M3" s="11"/>
      <c r="N3" s="11"/>
    </row>
    <row r="4" spans="1:14" ht="31.2" x14ac:dyDescent="0.45">
      <c r="A4" s="11"/>
      <c r="B4" s="62"/>
      <c r="C4" s="62"/>
      <c r="D4" s="63"/>
      <c r="E4" s="11"/>
      <c r="F4" s="29" t="s">
        <v>1</v>
      </c>
      <c r="G4" s="11"/>
      <c r="H4" s="11"/>
      <c r="I4" s="11"/>
      <c r="J4" s="11"/>
      <c r="K4" s="11"/>
      <c r="L4" s="11"/>
      <c r="M4" s="11"/>
      <c r="N4" s="11"/>
    </row>
    <row r="5" spans="1:14" x14ac:dyDescent="0.3">
      <c r="A5" s="64"/>
      <c r="B5" s="65"/>
      <c r="C5" s="65"/>
      <c r="D5" s="62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20.399999999999999" x14ac:dyDescent="0.35">
      <c r="A6" s="64"/>
      <c r="B6" s="65"/>
      <c r="C6" s="65"/>
      <c r="D6" s="62"/>
      <c r="E6" s="11"/>
      <c r="F6" s="53" t="s">
        <v>2</v>
      </c>
      <c r="G6" s="11"/>
      <c r="H6" s="66"/>
      <c r="I6" s="11"/>
      <c r="J6" s="11"/>
      <c r="K6" s="11"/>
      <c r="L6" s="11"/>
      <c r="M6" s="11"/>
      <c r="N6" s="11"/>
    </row>
    <row r="7" spans="1:14" ht="21" x14ac:dyDescent="0.35">
      <c r="A7" s="64"/>
      <c r="B7" s="67"/>
      <c r="C7" s="68"/>
      <c r="D7" s="62"/>
      <c r="E7" s="11"/>
      <c r="F7" s="11"/>
      <c r="G7" s="11"/>
      <c r="H7" s="69"/>
      <c r="I7" s="70"/>
      <c r="J7" s="71"/>
      <c r="K7" s="11"/>
      <c r="L7" s="11"/>
      <c r="M7" s="11"/>
      <c r="N7" s="11"/>
    </row>
    <row r="8" spans="1:14" s="30" customFormat="1" ht="21.6" x14ac:dyDescent="0.4">
      <c r="A8" s="72"/>
      <c r="B8" s="73"/>
      <c r="C8" s="74"/>
      <c r="D8" s="75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1:14" s="30" customFormat="1" ht="21.6" x14ac:dyDescent="0.4">
      <c r="A9" s="72"/>
      <c r="B9" s="73"/>
      <c r="C9" s="74"/>
      <c r="D9" s="75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spans="1:14" s="30" customFormat="1" ht="21.6" x14ac:dyDescent="0.4">
      <c r="A10" s="72"/>
      <c r="B10" s="73"/>
      <c r="C10" s="74"/>
      <c r="D10" s="75"/>
      <c r="E10" s="76"/>
      <c r="F10" s="76"/>
      <c r="G10" s="76"/>
      <c r="H10" s="97"/>
      <c r="I10" s="76"/>
      <c r="J10" s="76"/>
      <c r="K10" s="76"/>
      <c r="L10" s="76"/>
      <c r="M10" s="76"/>
      <c r="N10" s="76"/>
    </row>
    <row r="11" spans="1:14" ht="36" customHeight="1" x14ac:dyDescent="0.3">
      <c r="A11" s="11"/>
      <c r="B11" s="62"/>
      <c r="C11" s="77"/>
      <c r="D11" s="54" t="s">
        <v>3</v>
      </c>
      <c r="E11" s="96">
        <v>24.074999999999999</v>
      </c>
      <c r="F11" s="2">
        <v>0.3</v>
      </c>
      <c r="G11" s="3">
        <f>ROUNDUP(E11-(E11*F11),2)</f>
        <v>16.860000000000003</v>
      </c>
      <c r="H11" s="98"/>
      <c r="I11" s="11"/>
      <c r="J11" s="11"/>
      <c r="K11" s="11"/>
      <c r="L11" s="11"/>
      <c r="M11" s="11"/>
      <c r="N11" s="11"/>
    </row>
    <row r="12" spans="1:14" ht="17.399999999999999" x14ac:dyDescent="0.3">
      <c r="A12" s="11"/>
      <c r="B12" s="11"/>
      <c r="C12" s="78"/>
      <c r="D12" s="79"/>
      <c r="E12" s="11"/>
      <c r="F12" s="11"/>
      <c r="G12" s="11"/>
      <c r="H12" s="80"/>
      <c r="I12" s="11"/>
      <c r="J12" s="11"/>
      <c r="K12" s="11"/>
      <c r="L12" s="11"/>
      <c r="M12" s="11"/>
      <c r="N12" s="11"/>
    </row>
    <row r="13" spans="1:14" ht="27.75" customHeight="1" x14ac:dyDescent="0.35">
      <c r="A13" s="11"/>
      <c r="B13" s="11"/>
      <c r="C13" s="78"/>
      <c r="D13" s="79"/>
      <c r="E13" s="11"/>
      <c r="F13" s="55" t="s">
        <v>4</v>
      </c>
      <c r="G13" s="11"/>
      <c r="H13" s="80"/>
      <c r="I13" s="100" t="s">
        <v>5</v>
      </c>
      <c r="J13" s="100"/>
      <c r="K13" s="11"/>
      <c r="L13" s="11"/>
      <c r="M13" s="11"/>
      <c r="N13" s="11"/>
    </row>
    <row r="14" spans="1:14" ht="17.399999999999999" x14ac:dyDescent="0.3">
      <c r="A14" s="11"/>
      <c r="B14" s="11"/>
      <c r="C14" s="11"/>
      <c r="D14" s="11"/>
      <c r="E14" s="11"/>
      <c r="F14" s="11"/>
      <c r="G14" s="11"/>
      <c r="H14" s="11"/>
      <c r="I14" s="36"/>
      <c r="J14" s="11"/>
      <c r="K14" s="11"/>
      <c r="L14" s="11"/>
      <c r="M14" s="11"/>
      <c r="N14" s="11"/>
    </row>
    <row r="15" spans="1:14" ht="23.4" x14ac:dyDescent="0.4">
      <c r="A15" s="11"/>
      <c r="B15" s="11"/>
      <c r="C15" s="11"/>
      <c r="D15" s="11"/>
      <c r="E15" s="45">
        <f>E11*I15</f>
        <v>521.56802249999998</v>
      </c>
      <c r="F15" s="11"/>
      <c r="G15" s="44">
        <f>I15*G11</f>
        <v>365.26009800000008</v>
      </c>
      <c r="H15" s="11"/>
      <c r="I15" s="47">
        <v>21.664300000000001</v>
      </c>
      <c r="J15" s="37">
        <v>1</v>
      </c>
      <c r="K15" s="11"/>
      <c r="L15" s="11"/>
      <c r="M15" s="11"/>
      <c r="N15" s="11"/>
    </row>
    <row r="16" spans="1:14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35.25" customHeight="1" x14ac:dyDescent="0.3">
      <c r="A19" s="11"/>
      <c r="B19" s="11"/>
      <c r="C19" s="99" t="s">
        <v>45</v>
      </c>
      <c r="D19" s="99"/>
      <c r="E19" s="99"/>
      <c r="F19" s="99"/>
      <c r="G19" s="99"/>
      <c r="H19" s="99"/>
      <c r="I19" s="99"/>
      <c r="J19" s="11"/>
      <c r="K19" s="11"/>
      <c r="L19" s="11"/>
      <c r="M19" s="11"/>
      <c r="N19" s="11"/>
    </row>
    <row r="20" spans="1:14" ht="18" customHeight="1" x14ac:dyDescent="0.3">
      <c r="A20" s="11"/>
      <c r="B20" s="11"/>
      <c r="C20" s="43"/>
      <c r="D20" s="43"/>
      <c r="E20" s="43"/>
      <c r="F20" s="43"/>
      <c r="G20" s="43"/>
      <c r="H20" s="43"/>
      <c r="I20" s="43"/>
      <c r="J20" s="11"/>
      <c r="K20" s="11"/>
      <c r="L20" s="11"/>
      <c r="M20" s="11"/>
      <c r="N20" s="11"/>
    </row>
    <row r="21" spans="1:14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7.399999999999999" x14ac:dyDescent="0.3">
      <c r="A22" s="11"/>
      <c r="B22" s="11"/>
      <c r="C22" s="11"/>
      <c r="D22" s="24" t="s">
        <v>7</v>
      </c>
      <c r="E22" s="11"/>
      <c r="F22" s="11"/>
      <c r="G22" s="19" t="s">
        <v>8</v>
      </c>
      <c r="H22" s="11"/>
      <c r="I22" s="11"/>
      <c r="J22" s="11"/>
      <c r="K22" s="11"/>
      <c r="L22" s="11"/>
      <c r="M22" s="11"/>
      <c r="N22" s="11"/>
    </row>
    <row r="23" spans="1:14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23.4" x14ac:dyDescent="0.4">
      <c r="A24" s="11"/>
      <c r="B24" s="11"/>
      <c r="C24" s="24" t="s">
        <v>6</v>
      </c>
      <c r="D24" s="48"/>
      <c r="E24" s="11"/>
      <c r="F24" s="11"/>
      <c r="G24" s="49">
        <f>(G27*I15)/J15</f>
        <v>0</v>
      </c>
      <c r="H24" s="11"/>
      <c r="I24" s="11"/>
      <c r="J24" s="11"/>
      <c r="K24" s="11"/>
      <c r="L24" s="11"/>
      <c r="M24" s="11"/>
      <c r="N24" s="11"/>
    </row>
    <row r="25" spans="1:14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ht="23.4" x14ac:dyDescent="0.4">
      <c r="A27" s="11"/>
      <c r="B27" s="11"/>
      <c r="C27" s="19" t="s">
        <v>0</v>
      </c>
      <c r="D27" s="34">
        <f>(D24*J15)/I15</f>
        <v>0</v>
      </c>
      <c r="E27" s="11"/>
      <c r="F27" s="11"/>
      <c r="G27" s="41">
        <f>IF(D27/4&gt;50000,50000,D27/4)</f>
        <v>0</v>
      </c>
      <c r="H27" s="11"/>
      <c r="I27" s="11"/>
      <c r="J27" s="11"/>
      <c r="K27" s="11"/>
      <c r="L27" s="11"/>
      <c r="M27" s="11"/>
      <c r="N27" s="11"/>
    </row>
    <row r="28" spans="1:14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ht="22.5" customHeight="1" x14ac:dyDescent="0.3">
      <c r="A33" s="11"/>
      <c r="B33" s="11"/>
      <c r="C33" s="99" t="s">
        <v>9</v>
      </c>
      <c r="D33" s="99"/>
      <c r="E33" s="99"/>
      <c r="F33" s="99"/>
      <c r="G33" s="99"/>
      <c r="H33" s="99"/>
      <c r="I33" s="99"/>
      <c r="J33" s="11"/>
      <c r="K33" s="11"/>
      <c r="L33" s="11"/>
      <c r="M33" s="11"/>
      <c r="N33" s="11"/>
    </row>
    <row r="34" spans="1:14" ht="15" customHeight="1" x14ac:dyDescent="0.3">
      <c r="A34" s="11"/>
      <c r="B34" s="11"/>
      <c r="C34" s="11"/>
      <c r="D34" s="11"/>
      <c r="E34" s="11"/>
      <c r="F34" s="26" t="s">
        <v>10</v>
      </c>
      <c r="G34" s="27"/>
      <c r="H34" s="27"/>
      <c r="I34" s="11"/>
      <c r="J34" s="11"/>
      <c r="K34" s="11"/>
      <c r="L34" s="11"/>
      <c r="M34" s="11"/>
      <c r="N34" s="11"/>
    </row>
    <row r="35" spans="1:14" ht="17.399999999999999" x14ac:dyDescent="0.3">
      <c r="A35" s="11"/>
      <c r="B35" s="11"/>
      <c r="C35" s="11"/>
      <c r="D35" s="11"/>
      <c r="E35" s="11"/>
      <c r="F35" s="27"/>
      <c r="G35" s="27"/>
      <c r="H35" s="27"/>
      <c r="I35" s="11"/>
      <c r="J35" s="11"/>
      <c r="K35" s="11"/>
      <c r="L35" s="11"/>
      <c r="M35" s="11"/>
      <c r="N35" s="11"/>
    </row>
    <row r="36" spans="1:14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ht="17.399999999999999" x14ac:dyDescent="0.3">
      <c r="A37" s="11"/>
      <c r="B37" s="11"/>
      <c r="C37" s="11"/>
      <c r="D37" s="11"/>
      <c r="E37" s="11"/>
      <c r="F37" s="24" t="s">
        <v>11</v>
      </c>
      <c r="G37" s="11"/>
      <c r="H37" s="11"/>
      <c r="I37" s="11"/>
      <c r="J37" s="11"/>
      <c r="K37" s="11"/>
      <c r="L37" s="11"/>
      <c r="M37" s="11"/>
      <c r="N37" s="11"/>
    </row>
    <row r="38" spans="1:14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ht="20.399999999999999" x14ac:dyDescent="0.35">
      <c r="A39" s="11"/>
      <c r="B39" s="11"/>
      <c r="C39" s="11"/>
      <c r="D39" s="11"/>
      <c r="E39" s="24" t="s">
        <v>6</v>
      </c>
      <c r="F39" s="50">
        <v>30000</v>
      </c>
      <c r="G39" s="11"/>
      <c r="H39" s="11"/>
      <c r="I39" s="11"/>
      <c r="J39" s="11"/>
      <c r="K39" s="11"/>
      <c r="L39" s="11"/>
      <c r="M39" s="11"/>
      <c r="N39" s="11"/>
    </row>
    <row r="40" spans="1:14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ht="15.6" x14ac:dyDescent="0.3">
      <c r="A41" s="11"/>
      <c r="B41" s="11"/>
      <c r="C41" s="11"/>
      <c r="D41" s="11"/>
      <c r="E41" s="11"/>
      <c r="F41" s="18"/>
      <c r="G41" s="11"/>
      <c r="H41" s="11"/>
      <c r="I41" s="11"/>
      <c r="J41" s="11"/>
      <c r="K41" s="11"/>
      <c r="L41" s="11"/>
      <c r="M41" s="11"/>
      <c r="N41" s="11"/>
    </row>
    <row r="42" spans="1:14" ht="20.399999999999999" x14ac:dyDescent="0.35">
      <c r="A42" s="11"/>
      <c r="B42" s="11"/>
      <c r="C42" s="11"/>
      <c r="D42" s="11"/>
      <c r="E42" s="19" t="s">
        <v>0</v>
      </c>
      <c r="F42" s="34">
        <f>F39/I15</f>
        <v>1384.7666437410855</v>
      </c>
      <c r="G42" s="11"/>
      <c r="H42" s="11"/>
      <c r="I42" s="11"/>
      <c r="J42" s="11"/>
      <c r="K42" s="11"/>
      <c r="L42" s="11"/>
      <c r="M42" s="11"/>
      <c r="N42" s="11"/>
    </row>
    <row r="43" spans="1:14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x14ac:dyDescent="0.3">
      <c r="A44" s="11"/>
      <c r="B44" s="11"/>
      <c r="C44" s="11"/>
      <c r="D44" s="11"/>
      <c r="E44" s="11"/>
      <c r="F44" s="35" t="str">
        <f>IF(F42&lt;50,"Importe indicado inferior al mínimo requerido",IF(F42&gt;50000,"Importe máximo no respetado",IF(F42&gt;G27,"Importe máximo no respetado","")))</f>
        <v>Importe máximo no respetado</v>
      </c>
      <c r="G44" s="11"/>
      <c r="H44" s="11"/>
      <c r="I44" s="11"/>
      <c r="J44" s="11"/>
      <c r="K44" s="11"/>
      <c r="L44" s="11"/>
      <c r="M44" s="11"/>
      <c r="N44" s="11"/>
    </row>
    <row r="45" spans="1:14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ht="22.5" customHeight="1" x14ac:dyDescent="0.3">
      <c r="A47" s="11"/>
      <c r="B47" s="11"/>
      <c r="C47" s="99" t="s">
        <v>12</v>
      </c>
      <c r="D47" s="99"/>
      <c r="E47" s="99"/>
      <c r="F47" s="99"/>
      <c r="G47" s="99"/>
      <c r="H47" s="99"/>
      <c r="I47" s="99"/>
      <c r="J47" s="11"/>
      <c r="K47" s="11"/>
      <c r="L47" s="11"/>
      <c r="M47" s="11"/>
      <c r="N47" s="11"/>
    </row>
    <row r="48" spans="1:14" ht="22.5" customHeight="1" x14ac:dyDescent="0.3">
      <c r="A48" s="11"/>
      <c r="B48" s="11"/>
      <c r="C48" s="43"/>
      <c r="D48" s="43"/>
      <c r="E48" s="43"/>
      <c r="F48" s="11"/>
      <c r="G48" s="43"/>
      <c r="H48" s="43"/>
      <c r="I48" s="43"/>
      <c r="J48" s="11"/>
      <c r="K48" s="11"/>
      <c r="L48" s="11"/>
      <c r="M48" s="11"/>
      <c r="N48" s="11"/>
    </row>
    <row r="49" spans="1:14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 ht="17.399999999999999" x14ac:dyDescent="0.3">
      <c r="A50" s="11"/>
      <c r="B50" s="25" t="s">
        <v>13</v>
      </c>
      <c r="C50" s="11"/>
      <c r="D50" s="19" t="s">
        <v>15</v>
      </c>
      <c r="E50" s="11"/>
      <c r="F50" s="19" t="s">
        <v>17</v>
      </c>
      <c r="G50" s="11"/>
      <c r="H50" s="19" t="s">
        <v>19</v>
      </c>
      <c r="I50" s="11"/>
      <c r="J50" s="19" t="s">
        <v>21</v>
      </c>
      <c r="K50" s="11"/>
      <c r="L50" s="11"/>
      <c r="M50" s="11"/>
      <c r="N50" s="11"/>
    </row>
    <row r="51" spans="1:14" ht="17.399999999999999" x14ac:dyDescent="0.3">
      <c r="A51" s="11"/>
      <c r="B51" s="42" t="s">
        <v>14</v>
      </c>
      <c r="C51" s="11"/>
      <c r="D51" s="51" t="s">
        <v>16</v>
      </c>
      <c r="E51" s="11"/>
      <c r="F51" s="20" t="s">
        <v>18</v>
      </c>
      <c r="G51" s="11"/>
      <c r="H51" s="19" t="s">
        <v>20</v>
      </c>
      <c r="I51" s="11"/>
      <c r="J51" s="19" t="s">
        <v>22</v>
      </c>
      <c r="K51" s="11"/>
      <c r="L51" s="11"/>
      <c r="M51" s="11"/>
      <c r="N51" s="11"/>
    </row>
    <row r="52" spans="1:14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ht="23.4" x14ac:dyDescent="0.4">
      <c r="A53" s="11"/>
      <c r="B53" s="81">
        <f>IF(F42&gt;G27,G27,F42)</f>
        <v>0</v>
      </c>
      <c r="C53" s="11"/>
      <c r="D53" s="82">
        <f>+B53/G11</f>
        <v>0</v>
      </c>
      <c r="E53" s="11"/>
      <c r="F53" s="83">
        <f>ROUNDDOWN(D53/10,0)</f>
        <v>0</v>
      </c>
      <c r="G53" s="11"/>
      <c r="H53" s="82">
        <f>+D53+F53</f>
        <v>0</v>
      </c>
      <c r="I53" s="11"/>
      <c r="J53" s="81">
        <f>+H53*E11</f>
        <v>0</v>
      </c>
      <c r="K53" s="11"/>
      <c r="L53" s="11"/>
      <c r="M53" s="11"/>
      <c r="N53" s="11"/>
    </row>
    <row r="54" spans="1:14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4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1:14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x14ac:dyDescent="0.3">
      <c r="A57" s="11"/>
      <c r="B57" s="11"/>
      <c r="C57" s="11"/>
      <c r="D57" s="11"/>
      <c r="E57" s="11"/>
      <c r="F57" s="11"/>
      <c r="G57" s="11"/>
      <c r="H57" s="21"/>
      <c r="I57" s="11"/>
      <c r="J57" s="11"/>
      <c r="K57" s="11"/>
      <c r="L57" s="11"/>
      <c r="M57" s="11"/>
      <c r="N57" s="11"/>
    </row>
    <row r="58" spans="1:14" ht="16.8" x14ac:dyDescent="0.3">
      <c r="A58" s="11"/>
      <c r="B58" s="103"/>
      <c r="C58" s="103"/>
      <c r="D58" s="103"/>
      <c r="E58" s="103"/>
      <c r="F58" s="103"/>
      <c r="G58" s="103"/>
      <c r="H58" s="103"/>
      <c r="I58" s="103"/>
      <c r="J58" s="103"/>
      <c r="K58" s="11"/>
      <c r="L58" s="11"/>
      <c r="M58" s="11"/>
      <c r="N58" s="11"/>
    </row>
    <row r="59" spans="1:14" ht="23.4" x14ac:dyDescent="0.4">
      <c r="A59" s="11"/>
      <c r="B59" s="11"/>
      <c r="C59" s="104" t="s">
        <v>23</v>
      </c>
      <c r="D59" s="104"/>
      <c r="E59" s="104"/>
      <c r="F59" s="104"/>
      <c r="G59" s="104"/>
      <c r="H59" s="104"/>
      <c r="I59" s="104"/>
      <c r="J59" s="11"/>
      <c r="K59" s="11"/>
      <c r="L59" s="11"/>
      <c r="M59" s="11"/>
      <c r="N59" s="11"/>
    </row>
    <row r="60" spans="1:14" x14ac:dyDescent="0.3">
      <c r="A60" s="11"/>
      <c r="B60" s="11"/>
      <c r="C60" s="84"/>
      <c r="D60" s="84"/>
      <c r="E60" s="84"/>
      <c r="F60" s="84"/>
      <c r="G60" s="84"/>
      <c r="H60" s="84"/>
      <c r="I60" s="84"/>
      <c r="J60" s="11"/>
      <c r="K60" s="11"/>
      <c r="L60" s="11"/>
      <c r="M60" s="11"/>
      <c r="N60" s="11"/>
    </row>
    <row r="61" spans="1:14" x14ac:dyDescent="0.3">
      <c r="A61" s="11"/>
      <c r="B61" s="11"/>
      <c r="C61" s="84"/>
      <c r="D61" s="84"/>
      <c r="E61" s="84"/>
      <c r="F61" s="84"/>
      <c r="G61" s="84"/>
      <c r="H61" s="84"/>
      <c r="I61" s="84"/>
      <c r="J61" s="11"/>
      <c r="K61" s="11"/>
      <c r="L61" s="11"/>
      <c r="M61" s="11"/>
      <c r="N61" s="11"/>
    </row>
    <row r="62" spans="1:14" ht="16.8" x14ac:dyDescent="0.3">
      <c r="A62" s="11"/>
      <c r="B62" s="60"/>
      <c r="C62" s="85"/>
      <c r="D62" s="84"/>
      <c r="E62" s="85"/>
      <c r="F62" s="85"/>
      <c r="G62" s="85"/>
      <c r="H62" s="84"/>
      <c r="I62" s="85"/>
      <c r="J62" s="60"/>
      <c r="K62" s="11"/>
      <c r="L62" s="11"/>
      <c r="M62" s="11"/>
      <c r="N62" s="11"/>
    </row>
    <row r="63" spans="1:14" ht="15.6" customHeight="1" x14ac:dyDescent="0.3">
      <c r="A63" s="11"/>
      <c r="B63" s="11"/>
      <c r="C63" s="84"/>
      <c r="D63" s="84"/>
      <c r="E63" s="84"/>
      <c r="F63" s="84"/>
      <c r="G63" s="84"/>
      <c r="H63" s="84"/>
      <c r="I63" s="84"/>
      <c r="J63" s="11"/>
      <c r="K63" s="11"/>
      <c r="L63" s="11"/>
      <c r="M63" s="11"/>
      <c r="N63" s="11"/>
    </row>
    <row r="64" spans="1:14" ht="15" x14ac:dyDescent="0.3">
      <c r="A64" s="11"/>
      <c r="B64" s="11"/>
      <c r="C64" s="84"/>
      <c r="D64" s="84"/>
      <c r="E64" s="86"/>
      <c r="F64" s="84"/>
      <c r="G64" s="86"/>
      <c r="H64" s="84"/>
      <c r="I64" s="84"/>
      <c r="J64" s="11"/>
      <c r="K64" s="11"/>
      <c r="L64" s="11"/>
      <c r="M64" s="11"/>
      <c r="N64" s="11"/>
    </row>
    <row r="65" spans="1:14" ht="24" x14ac:dyDescent="0.35">
      <c r="A65" s="11"/>
      <c r="B65" s="11"/>
      <c r="C65" s="84"/>
      <c r="D65" s="84"/>
      <c r="E65" s="87">
        <f>+J53-B53</f>
        <v>0</v>
      </c>
      <c r="F65" s="40"/>
      <c r="G65" s="88" t="e">
        <f>E65/B53</f>
        <v>#DIV/0!</v>
      </c>
      <c r="H65" s="32"/>
      <c r="I65" s="84"/>
      <c r="J65" s="31"/>
      <c r="K65" s="11"/>
      <c r="L65" s="11"/>
      <c r="M65" s="11"/>
      <c r="N65" s="11"/>
    </row>
    <row r="66" spans="1:14" ht="24" x14ac:dyDescent="0.35">
      <c r="A66" s="11"/>
      <c r="B66" s="11"/>
      <c r="C66" s="84"/>
      <c r="D66" s="84"/>
      <c r="E66" s="87"/>
      <c r="F66" s="33"/>
      <c r="G66" s="89"/>
      <c r="H66" s="89"/>
      <c r="I66" s="84"/>
      <c r="J66" s="11"/>
      <c r="K66" s="11"/>
      <c r="L66" s="11"/>
      <c r="M66" s="11"/>
      <c r="N66" s="11"/>
    </row>
    <row r="67" spans="1:14" ht="24" x14ac:dyDescent="0.35">
      <c r="A67" s="11"/>
      <c r="B67" s="11"/>
      <c r="C67" s="11"/>
      <c r="D67" s="11"/>
      <c r="E67" s="90"/>
      <c r="F67" s="69"/>
      <c r="G67" s="91"/>
      <c r="H67" s="21"/>
      <c r="I67" s="11"/>
      <c r="J67" s="11"/>
      <c r="K67" s="11"/>
      <c r="L67" s="11"/>
      <c r="M67" s="11"/>
      <c r="N67" s="11"/>
    </row>
    <row r="68" spans="1:14" ht="22.5" customHeight="1" x14ac:dyDescent="0.3">
      <c r="A68" s="11"/>
      <c r="B68" s="99" t="s">
        <v>24</v>
      </c>
      <c r="C68" s="99"/>
      <c r="D68" s="99"/>
      <c r="E68" s="99"/>
      <c r="F68" s="99"/>
      <c r="G68" s="99"/>
      <c r="H68" s="99"/>
      <c r="I68" s="99"/>
      <c r="J68" s="99"/>
      <c r="K68" s="11"/>
      <c r="L68" s="11"/>
      <c r="M68" s="11"/>
      <c r="N68" s="11"/>
    </row>
    <row r="69" spans="1:14" ht="24.6" x14ac:dyDescent="0.4">
      <c r="A69" s="11"/>
      <c r="B69" s="11"/>
      <c r="C69" s="11"/>
      <c r="D69" s="11"/>
      <c r="E69" s="90"/>
      <c r="F69" s="92" t="s">
        <v>25</v>
      </c>
      <c r="G69" s="91"/>
      <c r="H69" s="21"/>
      <c r="I69" s="11"/>
      <c r="J69" s="11"/>
      <c r="K69" s="11"/>
      <c r="L69" s="11"/>
      <c r="M69" s="11"/>
      <c r="N69" s="11"/>
    </row>
    <row r="70" spans="1:14" ht="24" x14ac:dyDescent="0.35">
      <c r="A70" s="11"/>
      <c r="B70" s="11"/>
      <c r="C70" s="11"/>
      <c r="D70" s="11"/>
      <c r="E70" s="90"/>
      <c r="F70" s="69"/>
      <c r="G70" s="91"/>
      <c r="H70" s="21"/>
      <c r="I70" s="11"/>
      <c r="J70" s="11"/>
      <c r="K70" s="11"/>
      <c r="L70" s="11"/>
      <c r="M70" s="11"/>
      <c r="N70" s="11"/>
    </row>
    <row r="71" spans="1:14" ht="18.600000000000001" x14ac:dyDescent="0.35">
      <c r="A71" s="11"/>
      <c r="B71" s="11"/>
      <c r="C71" s="11"/>
      <c r="D71" s="11"/>
      <c r="E71" s="22"/>
      <c r="F71" s="23" t="s">
        <v>26</v>
      </c>
      <c r="G71" s="11"/>
      <c r="H71" s="21"/>
      <c r="I71" s="11"/>
      <c r="J71" s="11"/>
      <c r="K71" s="11"/>
      <c r="L71" s="11"/>
      <c r="M71" s="11"/>
      <c r="N71" s="11"/>
    </row>
    <row r="72" spans="1:14" ht="18.600000000000001" x14ac:dyDescent="0.35">
      <c r="A72" s="11"/>
      <c r="B72" s="11"/>
      <c r="C72" s="11"/>
      <c r="D72" s="11"/>
      <c r="E72" s="22"/>
      <c r="F72" s="23"/>
      <c r="G72" s="11"/>
      <c r="H72" s="21"/>
      <c r="I72" s="11"/>
      <c r="J72" s="11"/>
      <c r="K72" s="11"/>
      <c r="L72" s="11"/>
      <c r="M72" s="11"/>
      <c r="N72" s="11"/>
    </row>
    <row r="73" spans="1:14" ht="18.600000000000001" x14ac:dyDescent="0.35">
      <c r="A73" s="11"/>
      <c r="B73" s="11"/>
      <c r="C73" s="11"/>
      <c r="D73" s="11"/>
      <c r="E73" s="22"/>
      <c r="F73" s="23"/>
      <c r="G73" s="11"/>
      <c r="H73" s="21"/>
      <c r="I73" s="11"/>
      <c r="J73" s="11"/>
      <c r="K73" s="11"/>
      <c r="L73" s="11"/>
      <c r="M73" s="11"/>
      <c r="N73" s="11"/>
    </row>
    <row r="74" spans="1:14" ht="17.399999999999999" x14ac:dyDescent="0.3">
      <c r="A74" s="11"/>
      <c r="B74" s="24" t="s">
        <v>27</v>
      </c>
      <c r="C74" s="11"/>
      <c r="D74" s="19" t="s">
        <v>29</v>
      </c>
      <c r="E74" s="11"/>
      <c r="F74" s="19" t="s">
        <v>31</v>
      </c>
      <c r="G74" s="11"/>
      <c r="H74" s="39" t="s">
        <v>33</v>
      </c>
      <c r="I74" s="11"/>
      <c r="J74" s="19" t="s">
        <v>35</v>
      </c>
      <c r="K74" s="11"/>
      <c r="L74" s="11"/>
      <c r="M74" s="11"/>
      <c r="N74" s="11"/>
    </row>
    <row r="75" spans="1:14" ht="17.399999999999999" x14ac:dyDescent="0.3">
      <c r="A75" s="11"/>
      <c r="B75" s="24" t="s">
        <v>28</v>
      </c>
      <c r="C75" s="11"/>
      <c r="D75" s="19" t="s">
        <v>30</v>
      </c>
      <c r="E75" s="11"/>
      <c r="F75" s="39" t="s">
        <v>32</v>
      </c>
      <c r="G75" s="11"/>
      <c r="H75" s="39" t="s">
        <v>34</v>
      </c>
      <c r="I75" s="11"/>
      <c r="J75" s="19" t="s">
        <v>36</v>
      </c>
      <c r="K75" s="11"/>
      <c r="L75" s="11"/>
      <c r="M75" s="11"/>
      <c r="N75" s="11"/>
    </row>
    <row r="76" spans="1:14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1:14" ht="23.4" x14ac:dyDescent="0.4">
      <c r="A77" s="11"/>
      <c r="B77" s="93"/>
      <c r="C77" s="11"/>
      <c r="D77" s="94">
        <f>IF(B77&lt;E11,-(1-(B77/E11)),IF(B77=E11,"0%",(B77/E11)-1))</f>
        <v>-1</v>
      </c>
      <c r="E77" s="11"/>
      <c r="F77" s="81">
        <f>+$H$53*B77</f>
        <v>0</v>
      </c>
      <c r="G77" s="11"/>
      <c r="H77" s="41">
        <f>+F77-$B$53</f>
        <v>0</v>
      </c>
      <c r="I77" s="11"/>
      <c r="J77" s="95" t="e">
        <f>+H77/B53</f>
        <v>#DIV/0!</v>
      </c>
      <c r="K77" s="11"/>
      <c r="L77" s="11"/>
      <c r="M77" s="11"/>
      <c r="N77" s="11"/>
    </row>
    <row r="78" spans="1:14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1:14" x14ac:dyDescent="0.3">
      <c r="A79" s="11"/>
      <c r="B79" s="11"/>
      <c r="C79" s="11"/>
      <c r="D79" s="11"/>
      <c r="E79" s="11"/>
      <c r="F79" s="11"/>
      <c r="G79" s="11"/>
      <c r="H79" s="21"/>
      <c r="I79" s="11"/>
      <c r="J79" s="11"/>
      <c r="K79" s="11"/>
      <c r="L79" s="11"/>
      <c r="M79" s="11"/>
      <c r="N79" s="11"/>
    </row>
    <row r="80" spans="1:14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1:14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1:14" ht="24" x14ac:dyDescent="0.45">
      <c r="A82" s="11"/>
      <c r="B82" s="11"/>
      <c r="C82" s="11"/>
      <c r="D82" s="102" t="s">
        <v>37</v>
      </c>
      <c r="E82" s="102"/>
      <c r="F82" s="102"/>
      <c r="G82" s="102"/>
      <c r="H82" s="102"/>
      <c r="I82" s="11"/>
      <c r="J82" s="11"/>
      <c r="K82" s="11"/>
      <c r="L82" s="11"/>
      <c r="M82" s="11"/>
      <c r="N82" s="11"/>
    </row>
    <row r="83" spans="1:14" ht="12" customHeight="1" x14ac:dyDescent="0.35">
      <c r="A83" s="11"/>
      <c r="B83" s="11"/>
      <c r="C83" s="11"/>
      <c r="D83" s="12"/>
      <c r="E83" s="12"/>
      <c r="F83" s="12"/>
      <c r="G83" s="12"/>
      <c r="H83" s="12"/>
      <c r="I83" s="11"/>
      <c r="J83" s="11"/>
      <c r="K83" s="11"/>
      <c r="L83" s="11"/>
      <c r="M83" s="11"/>
      <c r="N83" s="11"/>
    </row>
    <row r="84" spans="1:14" ht="71.25" customHeight="1" x14ac:dyDescent="0.3">
      <c r="A84" s="11"/>
      <c r="B84" s="11"/>
      <c r="C84" s="11"/>
      <c r="D84" s="56" t="s">
        <v>38</v>
      </c>
      <c r="E84" s="57" t="s">
        <v>39</v>
      </c>
      <c r="F84" s="58" t="s">
        <v>40</v>
      </c>
      <c r="G84" s="59" t="s">
        <v>3</v>
      </c>
      <c r="H84" s="13" t="s">
        <v>41</v>
      </c>
      <c r="I84" s="11"/>
      <c r="J84" s="11"/>
      <c r="K84" s="11"/>
      <c r="L84" s="11"/>
      <c r="M84" s="11"/>
      <c r="N84" s="11"/>
    </row>
    <row r="85" spans="1:14" ht="15.6" x14ac:dyDescent="0.3">
      <c r="A85" s="11"/>
      <c r="B85" s="11"/>
      <c r="C85" s="11"/>
      <c r="D85" s="14">
        <v>-0.4</v>
      </c>
      <c r="E85" s="4">
        <f>+$E$11*(1+D85)</f>
        <v>14.444999999999999</v>
      </c>
      <c r="F85" s="10">
        <f t="shared" ref="F85:F92" si="0">+$H$53*E85</f>
        <v>0</v>
      </c>
      <c r="G85" s="5">
        <f t="shared" ref="G85:G92" si="1">+F85-$B$53</f>
        <v>0</v>
      </c>
      <c r="H85" s="1" t="e">
        <f>+G85/$B$53</f>
        <v>#DIV/0!</v>
      </c>
      <c r="I85" s="11"/>
      <c r="J85" s="11"/>
      <c r="K85" s="11"/>
      <c r="L85" s="11"/>
      <c r="M85" s="11"/>
      <c r="N85" s="11"/>
    </row>
    <row r="86" spans="1:14" ht="17.399999999999999" x14ac:dyDescent="0.3">
      <c r="A86" s="11"/>
      <c r="B86" s="11"/>
      <c r="C86" s="11"/>
      <c r="D86" s="14">
        <v>-0.3</v>
      </c>
      <c r="E86" s="6">
        <f t="shared" ref="E86:E92" si="2">+$E$11*(1+D86)</f>
        <v>16.852499999999999</v>
      </c>
      <c r="F86" s="5">
        <f t="shared" si="0"/>
        <v>0</v>
      </c>
      <c r="G86" s="5">
        <f t="shared" si="1"/>
        <v>0</v>
      </c>
      <c r="H86" s="1" t="e">
        <f t="shared" ref="H86:H92" si="3">+G86/$B$53</f>
        <v>#DIV/0!</v>
      </c>
      <c r="I86" s="101" t="s">
        <v>5</v>
      </c>
      <c r="J86" s="100"/>
      <c r="K86" s="11"/>
      <c r="L86" s="11"/>
      <c r="M86" s="11"/>
      <c r="N86" s="11"/>
    </row>
    <row r="87" spans="1:14" ht="17.399999999999999" x14ac:dyDescent="0.3">
      <c r="A87" s="11"/>
      <c r="B87" s="11"/>
      <c r="C87" s="11"/>
      <c r="D87" s="14">
        <v>-0.2</v>
      </c>
      <c r="E87" s="6">
        <f t="shared" si="2"/>
        <v>19.260000000000002</v>
      </c>
      <c r="F87" s="5">
        <f t="shared" si="0"/>
        <v>0</v>
      </c>
      <c r="G87" s="5">
        <f t="shared" si="1"/>
        <v>0</v>
      </c>
      <c r="H87" s="1" t="e">
        <f t="shared" si="3"/>
        <v>#DIV/0!</v>
      </c>
      <c r="I87" s="36"/>
      <c r="J87" s="11"/>
      <c r="K87" s="11"/>
      <c r="L87" s="11"/>
      <c r="M87" s="11"/>
      <c r="N87" s="11"/>
    </row>
    <row r="88" spans="1:14" ht="17.399999999999999" x14ac:dyDescent="0.3">
      <c r="A88" s="11"/>
      <c r="B88" s="11"/>
      <c r="C88" s="11"/>
      <c r="D88" s="14">
        <v>-0.1</v>
      </c>
      <c r="E88" s="6">
        <f t="shared" si="2"/>
        <v>21.6675</v>
      </c>
      <c r="F88" s="5">
        <f t="shared" si="0"/>
        <v>0</v>
      </c>
      <c r="G88" s="5">
        <f t="shared" si="1"/>
        <v>0</v>
      </c>
      <c r="H88" s="1" t="e">
        <f t="shared" si="3"/>
        <v>#DIV/0!</v>
      </c>
      <c r="I88" s="47">
        <v>21.563700000000001</v>
      </c>
      <c r="J88" s="37">
        <v>1</v>
      </c>
      <c r="K88" s="11"/>
      <c r="L88" s="11"/>
      <c r="M88" s="11"/>
      <c r="N88" s="11"/>
    </row>
    <row r="89" spans="1:14" ht="15.6" x14ac:dyDescent="0.3">
      <c r="A89" s="11"/>
      <c r="B89" s="11"/>
      <c r="C89" s="11"/>
      <c r="D89" s="15">
        <v>0</v>
      </c>
      <c r="E89" s="7">
        <f t="shared" si="2"/>
        <v>24.074999999999999</v>
      </c>
      <c r="F89" s="8">
        <f t="shared" si="0"/>
        <v>0</v>
      </c>
      <c r="G89" s="8">
        <f t="shared" si="1"/>
        <v>0</v>
      </c>
      <c r="H89" s="9" t="e">
        <f t="shared" si="3"/>
        <v>#DIV/0!</v>
      </c>
      <c r="I89" s="11"/>
      <c r="J89" s="11"/>
      <c r="K89" s="11"/>
      <c r="L89" s="11"/>
      <c r="M89" s="11"/>
      <c r="N89" s="11"/>
    </row>
    <row r="90" spans="1:14" ht="17.399999999999999" x14ac:dyDescent="0.3">
      <c r="A90" s="11"/>
      <c r="B90" s="11"/>
      <c r="C90" s="11"/>
      <c r="D90" s="16">
        <v>0.1</v>
      </c>
      <c r="E90" s="6">
        <f t="shared" si="2"/>
        <v>26.482500000000002</v>
      </c>
      <c r="F90" s="5">
        <f t="shared" si="0"/>
        <v>0</v>
      </c>
      <c r="G90" s="5">
        <f t="shared" si="1"/>
        <v>0</v>
      </c>
      <c r="H90" s="1" t="e">
        <f t="shared" si="3"/>
        <v>#DIV/0!</v>
      </c>
      <c r="I90" s="46">
        <f>(I88*J90)/J88</f>
        <v>0</v>
      </c>
      <c r="J90" s="38"/>
      <c r="K90" s="11"/>
      <c r="L90" s="11"/>
      <c r="M90" s="11"/>
      <c r="N90" s="11"/>
    </row>
    <row r="91" spans="1:14" ht="15.6" x14ac:dyDescent="0.3">
      <c r="A91" s="11"/>
      <c r="B91" s="11"/>
      <c r="C91" s="11"/>
      <c r="D91" s="16">
        <v>0.2</v>
      </c>
      <c r="E91" s="6">
        <f t="shared" si="2"/>
        <v>28.889999999999997</v>
      </c>
      <c r="F91" s="5">
        <f t="shared" si="0"/>
        <v>0</v>
      </c>
      <c r="G91" s="5">
        <f t="shared" si="1"/>
        <v>0</v>
      </c>
      <c r="H91" s="1" t="e">
        <f t="shared" si="3"/>
        <v>#DIV/0!</v>
      </c>
      <c r="I91" s="11"/>
      <c r="J91" s="11"/>
      <c r="K91" s="11"/>
      <c r="L91" s="11"/>
      <c r="M91" s="11"/>
      <c r="N91" s="11"/>
    </row>
    <row r="92" spans="1:14" ht="15.6" x14ac:dyDescent="0.3">
      <c r="A92" s="11"/>
      <c r="B92" s="11"/>
      <c r="C92" s="11"/>
      <c r="D92" s="16">
        <v>0.3</v>
      </c>
      <c r="E92" s="6">
        <f t="shared" si="2"/>
        <v>31.297499999999999</v>
      </c>
      <c r="F92" s="5">
        <f t="shared" si="0"/>
        <v>0</v>
      </c>
      <c r="G92" s="5">
        <f t="shared" si="1"/>
        <v>0</v>
      </c>
      <c r="H92" s="1" t="e">
        <f t="shared" si="3"/>
        <v>#DIV/0!</v>
      </c>
      <c r="I92" s="11"/>
      <c r="J92" s="11"/>
      <c r="K92" s="11"/>
      <c r="L92" s="11"/>
      <c r="M92" s="11"/>
      <c r="N92" s="11"/>
    </row>
    <row r="93" spans="1:14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spans="1:14" x14ac:dyDescent="0.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1:14" ht="24" x14ac:dyDescent="0.3">
      <c r="A95" s="11"/>
      <c r="B95" s="52" t="s">
        <v>42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1:14" x14ac:dyDescent="0.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1:14" x14ac:dyDescent="0.3">
      <c r="A97" s="11"/>
      <c r="B97" s="11" t="s">
        <v>46</v>
      </c>
      <c r="C97" s="11"/>
      <c r="D97" s="17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1:14" x14ac:dyDescent="0.3">
      <c r="A98" s="11"/>
      <c r="B98" s="11" t="s">
        <v>43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1:14" x14ac:dyDescent="0.3">
      <c r="A99" s="11"/>
      <c r="B99" s="11" t="s">
        <v>44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1:14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1:14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1:14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1:14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4" spans="1:14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1:14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1:14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  <row r="107" spans="1:14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1:14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</row>
    <row r="109" spans="1:14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</row>
    <row r="110" spans="1:14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</row>
    <row r="111" spans="1:14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1:14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1:14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1:14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</row>
    <row r="115" spans="1:14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</row>
    <row r="116" spans="1:14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</row>
    <row r="117" spans="1:14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</row>
    <row r="118" spans="1:14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</row>
    <row r="119" spans="1:14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1:14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1:14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</row>
    <row r="123" spans="1:14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</row>
    <row r="124" spans="1:14" x14ac:dyDescent="0.3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</row>
    <row r="125" spans="1:14" x14ac:dyDescent="0.3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</row>
    <row r="126" spans="1:14" x14ac:dyDescent="0.3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</row>
    <row r="127" spans="1:14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</row>
    <row r="128" spans="1:14" x14ac:dyDescent="0.3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</row>
    <row r="129" spans="1:14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1:14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</row>
    <row r="131" spans="1:14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</row>
    <row r="132" spans="1:14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</row>
    <row r="133" spans="1:14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</row>
    <row r="134" spans="1:14" x14ac:dyDescent="0.3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</row>
    <row r="135" spans="1:14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1:14" x14ac:dyDescent="0.3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</row>
    <row r="137" spans="1:14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</row>
    <row r="138" spans="1:14" x14ac:dyDescent="0.3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</row>
    <row r="139" spans="1:14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</row>
    <row r="140" spans="1:14" x14ac:dyDescent="0.3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</row>
    <row r="141" spans="1:14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</row>
    <row r="142" spans="1:14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</row>
    <row r="143" spans="1:14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</row>
    <row r="144" spans="1:14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</row>
    <row r="145" spans="1:14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</row>
    <row r="146" spans="1:14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</row>
    <row r="147" spans="1:14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</row>
    <row r="148" spans="1:14" x14ac:dyDescent="0.3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</row>
    <row r="149" spans="1:14" x14ac:dyDescent="0.3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</row>
    <row r="150" spans="1:14" x14ac:dyDescent="0.3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</row>
    <row r="151" spans="1:14" x14ac:dyDescent="0.3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</row>
    <row r="152" spans="1:14" x14ac:dyDescent="0.3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</row>
    <row r="154" spans="1:14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</row>
    <row r="155" spans="1:14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</row>
    <row r="156" spans="1:14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</row>
    <row r="157" spans="1:14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</row>
  </sheetData>
  <sheetProtection algorithmName="SHA-512" hashValue="5n/2dh5CdUDtpnq8LNdKL4oijm1cebLRu317YURO9T0NYcpJwuBhYkGF4hjQ969kTn+86XW1M6Z+pL+egnaPlg==" saltValue="Rzb6dAf6r7VoE/XhyZ65Xg==" spinCount="100000" sheet="1" objects="1" scenarios="1" selectLockedCells="1"/>
  <mergeCells count="10">
    <mergeCell ref="H10:H11"/>
    <mergeCell ref="B68:J68"/>
    <mergeCell ref="I13:J13"/>
    <mergeCell ref="I86:J86"/>
    <mergeCell ref="D82:H82"/>
    <mergeCell ref="C33:I33"/>
    <mergeCell ref="C47:I47"/>
    <mergeCell ref="C19:I19"/>
    <mergeCell ref="B58:J58"/>
    <mergeCell ref="C59:I59"/>
  </mergeCells>
  <conditionalFormatting sqref="E85:E92">
    <cfRule type="cellIs" dxfId="2" priority="1" operator="lessThan">
      <formula>$C$8</formula>
    </cfRule>
  </conditionalFormatting>
  <conditionalFormatting sqref="F85:F92">
    <cfRule type="cellIs" dxfId="1" priority="2" operator="lessThan">
      <formula>#REF!</formula>
    </cfRule>
  </conditionalFormatting>
  <conditionalFormatting sqref="G85:H92">
    <cfRule type="cellIs" dxfId="0" priority="3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scale="3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b10240-9e51-45a9-a499-66678605a1c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1215FAF4F5DD4BA6B3EC9488918B3C" ma:contentTypeVersion="13" ma:contentTypeDescription="Crée un document." ma:contentTypeScope="" ma:versionID="28c61a96e735730d0bd8d52b9a191f3f">
  <xsd:schema xmlns:xsd="http://www.w3.org/2001/XMLSchema" xmlns:xs="http://www.w3.org/2001/XMLSchema" xmlns:p="http://schemas.microsoft.com/office/2006/metadata/properties" xmlns:ns2="10b10240-9e51-45a9-a499-66678605a1c0" xmlns:ns3="d26acb98-c423-4aab-9fbf-d3f9f1a2df29" targetNamespace="http://schemas.microsoft.com/office/2006/metadata/properties" ma:root="true" ma:fieldsID="b53fe422195a1c16b27472b495d051d2" ns2:_="" ns3:_="">
    <xsd:import namespace="10b10240-9e51-45a9-a499-66678605a1c0"/>
    <xsd:import namespace="d26acb98-c423-4aab-9fbf-d3f9f1a2df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10240-9e51-45a9-a499-66678605a1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23bb3131-6cc5-4e77-bc53-0d9f4a5bd0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acb98-c423-4aab-9fbf-d3f9f1a2d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5423B2-D4D1-4098-8832-C8499F4FABB2}">
  <ds:schemaRefs>
    <ds:schemaRef ds:uri="http://schemas.microsoft.com/office/2006/metadata/properties"/>
    <ds:schemaRef ds:uri="http://schemas.microsoft.com/office/infopath/2007/PartnerControls"/>
    <ds:schemaRef ds:uri="10b10240-9e51-45a9-a499-66678605a1c0"/>
  </ds:schemaRefs>
</ds:datastoreItem>
</file>

<file path=customXml/itemProps2.xml><?xml version="1.0" encoding="utf-8"?>
<ds:datastoreItem xmlns:ds="http://schemas.openxmlformats.org/officeDocument/2006/customXml" ds:itemID="{C026122E-5A94-4F99-B2AB-04204FB0DA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440C8B-FBE0-40EC-AA80-BDAD23BA4E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10240-9e51-45a9-a499-66678605a1c0"/>
    <ds:schemaRef ds:uri="d26acb98-c423-4aab-9fbf-d3f9f1a2d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FR - FCPE EUR</vt:lpstr>
      <vt:lpstr>'FR - FCPE EUR'!Área_de_impresión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CASSIN Pauline</dc:creator>
  <cp:lastModifiedBy>Anabel del Refugio Quezada Olivera</cp:lastModifiedBy>
  <cp:lastPrinted>2024-07-12T10:00:02Z</cp:lastPrinted>
  <dcterms:created xsi:type="dcterms:W3CDTF">2023-09-25T09:15:03Z</dcterms:created>
  <dcterms:modified xsi:type="dcterms:W3CDTF">2025-09-18T15:55:10Z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0x010100171215FAF4F5DD4BA6B3EC9488918B3C</vt:lpwstr>
  </property>
</Properties>
</file>